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Gates" sheetId="2" state="visible" r:id="rId2"/>
    <sheet xmlns:r="http://schemas.openxmlformats.org/officeDocument/2006/relationships" name="Criteria" sheetId="3" state="visible" r:id="rId3"/>
  </sheets>
  <definedNames>
    <definedName name="_xlnm._FilterDatabase" localSheetId="1" hidden="1">'Gates'!$A$22:$R$34</definedName>
    <definedName name="_xlnm.Print_Titles" localSheetId="1">'Gates'!$22:$22</definedName>
    <definedName name="_xlnm.Print_Area" localSheetId="1">'Gates'!$A$1:$R$34</definedName>
    <definedName name="_xlnm._FilterDatabase" localSheetId="2" hidden="1">'Criteria'!$A$7:$G$207</definedName>
    <definedName name="_xlnm.Print_Titles" localSheetId="2">'Criteria'!$7:$7</definedName>
    <definedName name="_xlnm.Print_Area" localSheetId="2">'Criteria'!$A$1:$G$207</definedName>
  </definedNames>
  <calcPr calcId="124519" fullCalcOnLoad="1"/>
</workbook>
</file>

<file path=xl/styles.xml><?xml version="1.0" encoding="utf-8"?>
<styleSheet xmlns="http://schemas.openxmlformats.org/spreadsheetml/2006/main">
  <numFmts count="1">
    <numFmt numFmtId="164" formatCode="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2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wrapText="1"/>
    </xf>
    <xf numFmtId="0" fontId="4" fillId="0" borderId="0" applyAlignment="1" pivotButton="0" quotePrefix="0" xfId="0">
      <alignment vertical="center"/>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3" fillId="0" borderId="0" applyAlignment="1" pivotButton="0" quotePrefix="0" xfId="0">
      <alignmen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applyProtection="1" pivotButton="0" quotePrefix="0" xfId="0">
      <alignment horizontal="left" vertical="center"/>
      <protection locked="0" hidden="0"/>
    </xf>
    <xf numFmtId="164" fontId="3" fillId="3" borderId="1" applyAlignment="1" applyProtection="1" pivotButton="0" quotePrefix="0" xfId="0">
      <alignment horizontal="left" vertical="center"/>
      <protection locked="0" hidden="0"/>
    </xf>
    <xf numFmtId="164" fontId="3" fillId="4" borderId="1" applyAlignment="1" pivotButton="0" quotePrefix="0" xfId="0">
      <alignment horizontal="left" vertical="center"/>
    </xf>
    <xf numFmtId="0" fontId="3" fillId="4" borderId="1" applyAlignment="1" pivotButton="0" quotePrefix="0" xfId="0">
      <alignment horizontal="left" vertical="center" wrapText="1"/>
    </xf>
    <xf numFmtId="0" fontId="0" fillId="0" borderId="1" pivotButton="0" quotePrefix="0" xfId="0"/>
    <xf numFmtId="0" fontId="4" fillId="4" borderId="1" applyAlignment="1" pivotButton="0" quotePrefix="0" xfId="0">
      <alignment horizontal="left" vertical="center"/>
    </xf>
    <xf numFmtId="0" fontId="6" fillId="4" borderId="2" applyAlignment="1" pivotButton="0" quotePrefix="0" xfId="0">
      <alignment vertical="center" wrapText="1"/>
    </xf>
    <xf numFmtId="0" fontId="4" fillId="3" borderId="2" applyAlignment="1" pivotButton="0" quotePrefix="0" xfId="0">
      <alignment vertical="center" wrapText="1"/>
    </xf>
    <xf numFmtId="0" fontId="3" fillId="4" borderId="1" applyAlignment="1" pivotButton="0" quotePrefix="0" xfId="0">
      <alignment horizontal="center" vertical="center"/>
    </xf>
    <xf numFmtId="0" fontId="3" fillId="3" borderId="1" applyAlignment="1" applyProtection="1" pivotButton="0" quotePrefix="0" xfId="0">
      <alignment horizontal="left" vertical="top"/>
      <protection locked="0" hidden="0"/>
    </xf>
    <xf numFmtId="164" fontId="3" fillId="3" borderId="1" applyAlignment="1" applyProtection="1" pivotButton="0" quotePrefix="0" xfId="0">
      <alignment horizontal="left" vertical="top"/>
      <protection locked="0" hidden="0"/>
    </xf>
    <xf numFmtId="0" fontId="3" fillId="3" borderId="1" applyAlignment="1" applyProtection="1" pivotButton="0" quotePrefix="0" xfId="0">
      <alignment horizontal="left" vertical="top" wrapText="1"/>
      <protection locked="0" hidden="0"/>
    </xf>
    <xf numFmtId="0" fontId="3" fillId="4" borderId="1" applyAlignment="1" pivotButton="0" quotePrefix="0" xfId="0">
      <alignment horizontal="center" vertical="top"/>
    </xf>
    <xf numFmtId="0" fontId="3" fillId="4" borderId="1" applyAlignment="1" pivotButton="0" quotePrefix="0" xfId="0">
      <alignment vertical="top" wrapText="1"/>
    </xf>
    <xf numFmtId="0" fontId="3" fillId="4" borderId="1" applyAlignment="1" pivotButton="0" quotePrefix="0" xfId="0">
      <alignment vertical="top"/>
    </xf>
    <xf numFmtId="0" fontId="3" fillId="4" borderId="1" applyAlignment="1" pivotButton="0" quotePrefix="0" xfId="0">
      <alignment vertical="center"/>
    </xf>
  </cellXfs>
  <cellStyles count="1">
    <cellStyle name="Normal" xfId="0" builtinId="0" hidden="0"/>
  </cellStyles>
  <dxfs count="1">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FRQZ</author>
  </authors>
  <commentList>
    <comment ref="C10" authorId="0" shapeId="0">
      <text>
        <t>Worked out: the date the checks count from. It's As of, or today when As of is blank.</t>
      </text>
    </comment>
    <comment ref="A22" authorId="0" shapeId="0">
      <text>
        <t>Worked out: the gate's place in the list.</t>
      </text>
    </comment>
    <comment ref="M22" authorId="0" shapeId="0">
      <text>
        <t>Worked out: how many lines on Criteria name this gate.</t>
      </text>
    </comment>
    <comment ref="N22" authorId="0" shapeId="0">
      <text>
        <t>Worked out: how many of them are Met.</t>
      </text>
    </comment>
    <comment ref="O22" authorId="0" shapeId="0">
      <text>
        <t>Worked out: how many are Open. A blank Status counts as Open.</t>
      </text>
    </comment>
    <comment ref="P22" authorId="0" shapeId="0">
      <text>
        <t>Worked out: how many are Waived.</t>
      </text>
    </comment>
    <comment ref="Q22" authorId="0" shapeId="0">
      <text>
        <t>Worked out: decided, ready to decide, or how many criteria are still open.</t>
      </text>
    </comment>
    <comment ref="R22" authorId="0" shapeId="0">
      <text>
        <t>The first thing wrong with this gate. Filter on △ to list them.</t>
      </text>
    </comment>
  </commentList>
</comments>
</file>

<file path=xl/comments/comment2.xml><?xml version="1.0" encoding="utf-8"?>
<comments xmlns="http://schemas.openxmlformats.org/spreadsheetml/2006/main">
  <authors>
    <author>FRQZ</author>
  </authors>
  <commentList>
    <comment ref="G7" authorId="0" shapeId="0">
      <text>
        <t>The first thing missing from this line. Filter on △ to list them.</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1"/>
  </sheetPr>
  <dimension ref="A1:B74"/>
  <sheetViews>
    <sheetView showGridLines="0" tabSelected="1" workbookViewId="0">
      <selection activeCell="A1" sqref="A1"/>
    </sheetView>
  </sheetViews>
  <sheetFormatPr baseColWidth="8" defaultRowHeight="15"/>
  <cols>
    <col width="24" customWidth="1" min="1" max="1"/>
    <col width="110" customWidth="1" min="2" max="2"/>
  </cols>
  <sheetData>
    <row r="1" ht="36" customHeight="1">
      <c r="B1" s="1" t="inlineStr">
        <is>
          <t>Gate map workbook</t>
        </is>
      </c>
    </row>
    <row r="2" ht="28" customHeight="1">
      <c r="B2" s="2" t="inlineStr">
        <is>
          <t>One gate map per project: each gate in order, what has to be true before it's passed, who decides, who is asked first, and the review before it. Three tabs: Read me, Gates and Criteria.</t>
        </is>
      </c>
    </row>
    <row r="3" ht="18" customHeight="1">
      <c r="B3" s="3">
        <f>"Checks on the Gates tab: "&amp;Gates!$B$19</f>
        <v/>
      </c>
    </row>
    <row r="4" ht="6" customHeight="1"/>
    <row r="5">
      <c r="A5" s="4" t="inlineStr">
        <is>
          <t>Filling it in</t>
        </is>
      </c>
    </row>
    <row r="6" ht="32" customHeight="1">
      <c r="A6" s="5" t="n">
        <v>1</v>
      </c>
      <c r="B6" s="6" t="inlineStr">
        <is>
          <t>At the top of Gates, copy the project's Name, Sits under, Owner and Latest forecast from the Register.</t>
        </is>
      </c>
    </row>
    <row r="7" ht="32" customHeight="1">
      <c r="A7" s="5" t="n">
        <v>2</v>
      </c>
      <c r="B7" s="6" t="inlineStr">
        <is>
          <t>List the project's gates in order, one per row, each with its Kind and the Date it's due. A small project can use two gates, Start and Go/no-go.</t>
        </is>
      </c>
    </row>
    <row r="8" ht="32" customHeight="1">
      <c r="A8" s="5" t="n">
        <v>3</v>
      </c>
      <c r="B8" s="6" t="inlineStr">
        <is>
          <t>For each gate, name the one person who decides it and the people consulted. Pick the review before it, and type its reviewer and date. Type None if a gate has no review.</t>
        </is>
      </c>
    </row>
    <row r="9" ht="32" customHeight="1">
      <c r="A9" s="5" t="n">
        <v>4</v>
      </c>
      <c r="B9" s="6" t="inlineStr">
        <is>
          <t>On Criteria, write what must be true at each gate, one line each, with the person who says it's met and a Status. When a line is Met, say in Evidence where to see it.</t>
        </is>
      </c>
    </row>
    <row r="10" ht="32" customHeight="1">
      <c r="A10" s="5" t="n">
        <v>5</v>
      </c>
      <c r="B10" s="6" t="inlineStr">
        <is>
          <t>Read the five checks at the top of Gates, then the Check column on both tabs. Fix every line that shows △.</t>
        </is>
      </c>
    </row>
    <row r="11" ht="18" customHeight="1">
      <c r="A11" s="5" t="n">
        <v>6</v>
      </c>
      <c r="B11" s="6" t="inlineStr">
        <is>
          <t>When a gate is decided, type Decided on and Outcome together.</t>
        </is>
      </c>
    </row>
    <row r="13">
      <c r="A13" s="4" t="inlineStr">
        <is>
          <t>YOUR LOGO</t>
        </is>
      </c>
    </row>
    <row r="14" ht="32" customHeight="1">
      <c r="A14" s="5" t="n"/>
      <c r="B14" s="6" t="inlineStr">
        <is>
          <t>The FRQZ logo is in cell A1 on every tab. To use your own, delete it and insert your logo in A1, on each tab.</t>
        </is>
      </c>
    </row>
    <row r="16">
      <c r="A16" s="4" t="inlineStr">
        <is>
          <t>KIND</t>
        </is>
      </c>
    </row>
    <row r="17" ht="18" customHeight="1">
      <c r="A17" s="7" t="inlineStr">
        <is>
          <t>Phase gate</t>
        </is>
      </c>
      <c r="B17" s="6" t="inlineStr">
        <is>
          <t>The end of a stage of the work, such as Build complete or Readiness.</t>
        </is>
      </c>
    </row>
    <row r="18" ht="18" customHeight="1">
      <c r="A18" s="7" t="inlineStr">
        <is>
          <t>Go/no-go</t>
        </is>
      </c>
      <c r="B18" s="6" t="inlineStr">
        <is>
          <t>The call on whether to go live.</t>
        </is>
      </c>
    </row>
    <row r="19" ht="18" customHeight="1">
      <c r="A19" s="7" t="inlineStr">
        <is>
          <t>Decision point</t>
        </is>
      </c>
      <c r="B19" s="6" t="inlineStr">
        <is>
          <t>Any other decision, such as Start or Close.</t>
        </is>
      </c>
    </row>
    <row r="21">
      <c r="A21" s="4" t="inlineStr">
        <is>
          <t>OUTCOME</t>
        </is>
      </c>
    </row>
    <row r="22" ht="18" customHeight="1">
      <c r="A22" s="7" t="inlineStr">
        <is>
          <t>Go</t>
        </is>
      </c>
      <c r="B22" s="6" t="inlineStr">
        <is>
          <t>Go ahead.</t>
        </is>
      </c>
    </row>
    <row r="23" ht="18" customHeight="1">
      <c r="A23" s="7" t="inlineStr">
        <is>
          <t>Revise</t>
        </is>
      </c>
      <c r="B23" s="6" t="inlineStr">
        <is>
          <t>Do more work and bring the gate back.</t>
        </is>
      </c>
    </row>
    <row r="24" ht="18" customHeight="1">
      <c r="A24" s="7" t="inlineStr">
        <is>
          <t>Defer</t>
        </is>
      </c>
      <c r="B24" s="6" t="inlineStr">
        <is>
          <t>Decide later.</t>
        </is>
      </c>
    </row>
    <row r="25" ht="18" customHeight="1">
      <c r="A25" s="7" t="inlineStr">
        <is>
          <t>Stop</t>
        </is>
      </c>
      <c r="B25" s="6" t="inlineStr">
        <is>
          <t>End the work.</t>
        </is>
      </c>
    </row>
    <row r="27">
      <c r="A27" s="4" t="inlineStr">
        <is>
          <t>OPEN, MET AND WAIVED</t>
        </is>
      </c>
    </row>
    <row r="28" ht="18" customHeight="1">
      <c r="A28" s="7" t="inlineStr">
        <is>
          <t>Open</t>
        </is>
      </c>
      <c r="B28" s="6" t="inlineStr">
        <is>
          <t>Not yet true. A blank Status counts as Open, and Check flags it.</t>
        </is>
      </c>
    </row>
    <row r="29" ht="18" customHeight="1">
      <c r="A29" s="7" t="inlineStr">
        <is>
          <t>Met</t>
        </is>
      </c>
      <c r="B29" s="6" t="inlineStr">
        <is>
          <t>True, and Evidence says where to see it, with the date.</t>
        </is>
      </c>
    </row>
    <row r="30" ht="18" customHeight="1">
      <c r="A30" s="7" t="inlineStr">
        <is>
          <t>Waived</t>
        </is>
      </c>
      <c r="B30" s="6" t="inlineStr">
        <is>
          <t>The person who decides lets the gate go ahead without it. Reason says who waived it and why.</t>
        </is>
      </c>
    </row>
    <row r="32">
      <c r="A32" s="4" t="inlineStr">
        <is>
          <t>STATE</t>
        </is>
      </c>
    </row>
    <row r="33" ht="18" customHeight="1">
      <c r="A33" s="7" t="inlineStr">
        <is>
          <t>No criteria yet</t>
        </is>
      </c>
      <c r="B33" s="6" t="inlineStr">
        <is>
          <t>The gate has no lines on Criteria. It fails check 1 only once it's decided or due soon.</t>
        </is>
      </c>
    </row>
    <row r="34" ht="18" customHeight="1">
      <c r="A34" s="7" t="inlineStr">
        <is>
          <t>Ready to decide</t>
        </is>
      </c>
      <c r="B34" s="6" t="inlineStr">
        <is>
          <t>Every line for the gate is Met or Waived.</t>
        </is>
      </c>
    </row>
    <row r="35" ht="18" customHeight="1">
      <c r="A35" s="7" t="inlineStr">
        <is>
          <t>3 of 4 open</t>
        </is>
      </c>
      <c r="B35" s="6" t="inlineStr">
        <is>
          <t>How many of the gate's lines are still Open.</t>
        </is>
      </c>
    </row>
    <row r="36" ht="18" customHeight="1">
      <c r="A36" s="7" t="inlineStr">
        <is>
          <t>Decided: Go</t>
        </is>
      </c>
      <c r="B36" s="6" t="inlineStr">
        <is>
          <t>The gate's Outcome.</t>
        </is>
      </c>
    </row>
    <row r="38">
      <c r="A38" s="4" t="inlineStr">
        <is>
          <t>REVIEWS</t>
        </is>
      </c>
    </row>
    <row r="39" ht="32" customHeight="1">
      <c r="A39" s="5" t="n"/>
      <c r="B39" s="6" t="inlineStr">
        <is>
          <t>Each gate's review comes before its decision. Book it once the gate is due within the days set at the top of Gates (30 to start).</t>
        </is>
      </c>
    </row>
    <row r="40" ht="46" customHeight="1">
      <c r="A40" s="5" t="n"/>
      <c r="B40" s="6" t="inlineStr">
        <is>
          <t>The reviewer should be someone other than the Owner or the person who decides the gate. If they aren't, Check shows △. You can keep it: in a small company they may be the only senior person.</t>
        </is>
      </c>
    </row>
    <row r="41" ht="32" customHeight="1">
      <c r="A41" s="5" t="n"/>
      <c r="B41" s="6" t="inlineStr">
        <is>
          <t>If the result is Passed with actions, write the actions in Evidence or in the minutes. The file has no column for them.</t>
        </is>
      </c>
    </row>
    <row r="43">
      <c r="A43" s="4" t="inlineStr">
        <is>
          <t>TIMING</t>
        </is>
      </c>
    </row>
    <row r="44" ht="46" customHeight="1">
      <c r="A44" s="5" t="n"/>
      <c r="B44" s="6" t="inlineStr">
        <is>
          <t>A gate that is decided, or due within the days set at the top of Gates (60 to start), needs at least one criterion. Gates further off read No criteria yet and pass, so you can list every gate on day one.</t>
        </is>
      </c>
    </row>
    <row r="45" ht="32" customHeight="1">
      <c r="A45" s="5" t="n"/>
      <c r="B45" s="6" t="inlineStr">
        <is>
          <t>The checks count days from As of. Leave As of blank and they count from today, so a result can change overnight when a date passes.</t>
        </is>
      </c>
    </row>
    <row r="47">
      <c r="A47" s="4" t="inlineStr">
        <is>
          <t>DECIDED GATES</t>
        </is>
      </c>
    </row>
    <row r="48" ht="32" customHeight="1">
      <c r="A48" s="5" t="n"/>
      <c r="B48" s="6" t="inlineStr">
        <is>
          <t>If a criterion goes back to Open after its gate was decided Go, check 4 fails again until the criterion is Met or waived with a reason.</t>
        </is>
      </c>
    </row>
    <row r="49" ht="32" customHeight="1">
      <c r="A49" s="5" t="n"/>
      <c r="B49" s="6" t="inlineStr">
        <is>
          <t>Each gate has one row, so a gate decided a second time replaces the first decision. Note the earlier one in Evidence or in the minutes.</t>
        </is>
      </c>
    </row>
    <row r="50" ht="32" customHeight="1">
      <c r="A50" s="5" t="n"/>
      <c r="B50" s="6" t="inlineStr">
        <is>
          <t>For a gate decided before you started the file, write its criteria as Met with the evidence you have, or leave the failure showing.</t>
        </is>
      </c>
    </row>
    <row r="52">
      <c r="A52" s="4" t="inlineStr">
        <is>
          <t>UPKEEP</t>
        </is>
      </c>
    </row>
    <row r="53" ht="18" customHeight="1">
      <c r="A53" s="5" t="n"/>
      <c r="B53" s="6" t="inlineStr">
        <is>
          <t>Clear a row to remove it. Don't delete rows.</t>
        </is>
      </c>
    </row>
    <row r="54" ht="18" customHeight="1">
      <c r="A54" s="5" t="n"/>
      <c r="B54" s="6" t="inlineStr">
        <is>
          <t>If you rename a gate, change the Gate cell on each of its lines on Criteria.</t>
        </is>
      </c>
    </row>
    <row r="55" ht="18" customHeight="1">
      <c r="A55" s="5" t="n"/>
      <c r="B55" s="6" t="inlineStr">
        <is>
          <t>Decides takes one name. A comma or the word and in it fails check 2.</t>
        </is>
      </c>
    </row>
    <row r="57">
      <c r="A57" s="4" t="inlineStr">
        <is>
          <t>NAMES</t>
        </is>
      </c>
    </row>
    <row r="58" ht="32" customHeight="1">
      <c r="A58" s="5" t="n"/>
      <c r="B58" s="6" t="inlineStr">
        <is>
          <t>Type each person the way the Register does: Anders (Engineering Manager). Check 3 compares first names, so Anders and Anders (Engineering Manager) count as the same person.</t>
        </is>
      </c>
    </row>
    <row r="60">
      <c r="A60" s="4" t="inlineStr">
        <is>
          <t>READING THE MARKS</t>
        </is>
      </c>
    </row>
    <row r="61" ht="32" customHeight="1">
      <c r="A61" s="7" t="inlineStr">
        <is>
          <t>△</t>
        </is>
      </c>
      <c r="B61" s="6" t="inlineStr">
        <is>
          <t>A check found something, and the words say what. Filter the Check column on △ to list the rows.</t>
        </is>
      </c>
    </row>
    <row r="62" ht="18" customHeight="1">
      <c r="A62" s="7" t="inlineStr">
        <is>
          <t>○ Clear</t>
        </is>
      </c>
      <c r="B62" s="6" t="inlineStr">
        <is>
          <t>The check found nothing.</t>
        </is>
      </c>
    </row>
    <row r="64">
      <c r="A64" s="4" t="inlineStr">
        <is>
          <t>GREY CELLS</t>
        </is>
      </c>
    </row>
    <row r="65" ht="32" customHeight="1">
      <c r="A65" s="5" t="n"/>
      <c r="B65" s="6" t="inlineStr">
        <is>
          <t>Grey cells are worked out from what you type. Don't type over them: a typed value replaces the formula.</t>
        </is>
      </c>
    </row>
    <row r="67">
      <c r="A67" s="4" t="inlineStr">
        <is>
          <t>CHECKS</t>
        </is>
      </c>
    </row>
    <row r="68" ht="32" customHeight="1">
      <c r="A68" s="5" t="n"/>
      <c r="B68" s="6" t="inlineStr">
        <is>
          <t>Gates runs five checks, at the top of the tab. Each says what's wrong and names the first gate it found. Check, on each row of both tabs, says what's wrong with that gate or line.</t>
        </is>
      </c>
    </row>
    <row r="70">
      <c r="A70" s="4" t="inlineStr">
        <is>
          <t>OTHER FILES</t>
        </is>
      </c>
    </row>
    <row r="71" ht="32" customHeight="1">
      <c r="A71" s="5" t="n"/>
      <c r="B71" s="6" t="inlineStr">
        <is>
          <t>Acceptance criteria stay in their own file. Add one line here at each gate where some are due: Every acceptance criterion due at this gate is Met or waived.</t>
        </is>
      </c>
    </row>
    <row r="72" ht="32" customHeight="1">
      <c r="A72" s="5" t="n"/>
      <c r="B72" s="6" t="inlineStr">
        <is>
          <t>The project charter keeps each gate's date as it was signed, and this file keeps the date as it stands now. The assistant's brief compares the two.</t>
        </is>
      </c>
    </row>
    <row r="73" ht="32" customHeight="1">
      <c r="A73" s="5" t="n"/>
      <c r="B73" s="6" t="inlineStr">
        <is>
          <t>Anyone who opens this file sees every row. To share it with someone outside the company, send them their lines, not the file.</t>
        </is>
      </c>
    </row>
    <row r="74" ht="46" customHeight="1">
      <c r="A74" s="5" t="n"/>
      <c r="B74" s="6" t="inlineStr">
        <is>
          <t>An assistant can check the gate map for you. The brief is in frqz-gate-map-agent-brief.txt, beside this file. Open and save the workbook once in your spreadsheet first, so the assistant can read the results.</t>
        </is>
      </c>
    </row>
  </sheetData>
  <sheetProtection selectLockedCells="0" selectUnlockedCells="0" sheet="1" objects="0" insertRows="1" insertHyperlinks="1" autoFilter="0" scenarios="0" formatColumns="0" deleteColumns="1" insertColumns="1" pivotTables="1" deleteRows="1" formatCells="0" formatRows="0" sort="0"/>
  <conditionalFormatting sqref="B3">
    <cfRule type="expression" priority="1" dxfId="0" stopIfTrue="0">
      <formula>ISNUMBER(SEARCH("of 5 failing",B3))</formula>
    </cfRule>
  </conditionalFormatting>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A34"/>
  <sheetViews>
    <sheetView showGridLines="0" tabSelected="0" workbookViewId="0">
      <selection activeCell="A1" sqref="A1"/>
    </sheetView>
  </sheetViews>
  <sheetFormatPr baseColWidth="8" defaultRowHeight="15"/>
  <cols>
    <col width="26" customWidth="1" min="1" max="1"/>
    <col width="22" customWidth="1" min="2" max="2"/>
    <col width="14" customWidth="1" min="3" max="3"/>
    <col width="12" customWidth="1" min="4" max="4"/>
    <col width="28" customWidth="1" min="5" max="5"/>
    <col width="30" customWidth="1" min="6" max="6"/>
    <col width="26" customWidth="1" min="7" max="7"/>
    <col width="26" customWidth="1" min="8" max="8"/>
    <col width="12" customWidth="1" min="9" max="9"/>
    <col width="16" customWidth="1" min="10" max="10"/>
    <col width="12" customWidth="1" min="11" max="11"/>
    <col width="9" customWidth="1" min="12" max="12"/>
    <col width="9" customWidth="1" min="13" max="13"/>
    <col width="9" customWidth="1" min="14" max="14"/>
    <col width="9" customWidth="1" min="15" max="15"/>
    <col width="9" customWidth="1" min="16" max="16"/>
    <col width="16" customWidth="1" min="17" max="17"/>
    <col width="34" customWidth="1" min="18" max="18"/>
    <col width="2" customWidth="1" min="19" max="19"/>
    <col hidden="1" outlineLevel="1" width="16" customWidth="1" min="20" max="27"/>
  </cols>
  <sheetData>
    <row r="1" ht="36" customHeight="1">
      <c r="B1" s="1" t="inlineStr">
        <is>
          <t>Gate map</t>
        </is>
      </c>
    </row>
    <row r="2" ht="16" customHeight="1">
      <c r="B2" s="8">
        <f>IF(TRIM($B$6)="","","Project: "&amp;$B$6&amp;IF(TRIM($B$7)="",".",". Sits under: "&amp;$B$7&amp;"."))</f>
        <v/>
      </c>
    </row>
    <row r="3" ht="18" customHeight="1"/>
    <row r="4" ht="6" customHeight="1"/>
    <row r="5" ht="18" customHeight="1">
      <c r="A5" s="9" t="inlineStr">
        <is>
          <t>PROJECT AND SETTINGS</t>
        </is>
      </c>
      <c r="B5" s="9" t="n"/>
      <c r="C5" s="9" t="n"/>
      <c r="D5" s="9" t="n"/>
      <c r="E5" s="9" t="n"/>
      <c r="F5" s="9" t="n"/>
      <c r="G5" s="9" t="n"/>
      <c r="H5" s="9" t="n"/>
      <c r="I5" s="9" t="n"/>
      <c r="J5" s="9" t="n"/>
      <c r="K5" s="9" t="n"/>
      <c r="L5" s="9" t="n"/>
      <c r="M5" s="9" t="n"/>
      <c r="N5" s="9" t="n"/>
      <c r="O5" s="9" t="n"/>
      <c r="P5" s="9" t="n"/>
      <c r="Q5" s="9" t="n"/>
      <c r="R5" s="9" t="n"/>
    </row>
    <row r="6" ht="18" customHeight="1">
      <c r="A6" s="10" t="inlineStr">
        <is>
          <t>Name</t>
        </is>
      </c>
      <c r="B6" s="11" t="n"/>
    </row>
    <row r="7" ht="18" customHeight="1">
      <c r="A7" s="10" t="inlineStr">
        <is>
          <t>Sits under</t>
        </is>
      </c>
      <c r="B7" s="11" t="n"/>
    </row>
    <row r="8" ht="18" customHeight="1">
      <c r="A8" s="10" t="inlineStr">
        <is>
          <t>Owner</t>
        </is>
      </c>
      <c r="B8" s="11" t="n"/>
    </row>
    <row r="9" ht="18" customHeight="1">
      <c r="A9" s="10" t="inlineStr">
        <is>
          <t>Latest forecast</t>
        </is>
      </c>
      <c r="B9" s="12" t="n"/>
    </row>
    <row r="10" ht="18" customHeight="1">
      <c r="A10" s="10" t="inlineStr">
        <is>
          <t>As of</t>
        </is>
      </c>
      <c r="B10" s="12" t="n"/>
      <c r="C10" s="13">
        <f>IF($B$10="",TODAY(),$B$10)</f>
        <v/>
      </c>
    </row>
    <row r="11" ht="28" customHeight="1">
      <c r="A11" s="10" t="inlineStr">
        <is>
          <t>Book reviews this many days ahead</t>
        </is>
      </c>
      <c r="B11" s="11" t="n">
        <v>30</v>
      </c>
    </row>
    <row r="12" ht="28" customHeight="1">
      <c r="A12" s="10" t="inlineStr">
        <is>
          <t>Write criteria this many days ahead</t>
        </is>
      </c>
      <c r="B12" s="11" t="n">
        <v>60</v>
      </c>
    </row>
    <row r="13" ht="18" customHeight="1">
      <c r="A13" s="9" t="inlineStr">
        <is>
          <t>CHECKS</t>
        </is>
      </c>
      <c r="B13" s="9" t="n"/>
      <c r="C13" s="9" t="n"/>
      <c r="D13" s="9" t="n"/>
      <c r="E13" s="9" t="n"/>
      <c r="F13" s="9" t="n"/>
      <c r="G13" s="9" t="n"/>
      <c r="H13" s="9" t="n"/>
      <c r="I13" s="9" t="n"/>
      <c r="J13" s="9" t="n"/>
      <c r="K13" s="9" t="n"/>
      <c r="L13" s="9" t="n"/>
      <c r="M13" s="9" t="n"/>
      <c r="N13" s="9" t="n"/>
      <c r="O13" s="9" t="n"/>
      <c r="P13" s="9" t="n"/>
      <c r="Q13" s="9" t="n"/>
      <c r="R13" s="9" t="n"/>
    </row>
    <row r="14" ht="30" customHeight="1">
      <c r="A14" s="2" t="inlineStr">
        <is>
          <t>1  A gate with no criteria, or criteria with no gate</t>
        </is>
      </c>
      <c r="B14" s="14">
        <f>IF(SUM($T$23:$T$34)+SUM(Criteria!$H$8:$H$207)+SUM($U$23:$U$34)=0,"○ Clear","△ "&amp;MID(IF(SUM($T$23:$T$34)&gt;0,"; "&amp;SUM($T$23:$T$34)&amp;IF(SUM($T$23:$T$34)=1," gate"," gates")&amp;" with no criteria","")&amp;IF(SUM(Criteria!$H$8:$H$207)&gt;0,"; "&amp;SUM(Criteria!$H$8:$H$207)&amp;IF(SUM(Criteria!$H$8:$H$207)=1," line"," lines")&amp;" naming a gate not on Gates","")&amp;IF(SUM($U$23:$U$34)&gt;0,"; "&amp;SUM($U$23:$U$34)&amp;" gates"&amp;" sharing a name",""),3,255))</f>
        <v/>
      </c>
      <c r="C14" s="15" t="n"/>
      <c r="D14" s="15" t="n"/>
      <c r="E14" s="15" t="n"/>
      <c r="F14" s="15" t="n"/>
      <c r="G14" s="15" t="n"/>
      <c r="H14" s="15" t="n"/>
      <c r="I14" s="15" t="n"/>
      <c r="J14" s="15" t="n"/>
      <c r="K14" s="15" t="n"/>
      <c r="L14" s="15" t="n"/>
      <c r="M14" s="15" t="n"/>
      <c r="N14" s="15" t="n"/>
      <c r="O14" s="15" t="n"/>
      <c r="P14" s="15" t="n"/>
      <c r="Q14" s="15" t="n"/>
      <c r="R14" s="15" t="n"/>
    </row>
    <row r="15" ht="30" customHeight="1">
      <c r="A15" s="2" t="inlineStr">
        <is>
          <t>2  A gate without one person to decide it, or no one consulted</t>
        </is>
      </c>
      <c r="B15" s="14">
        <f>IF(SUM($V$23:$V$34)=0,"○ Clear","△ "&amp;SUM($V$23:$V$34)&amp;IF(SUM($V$23:$V$34)=1," gate"," gates")&amp;" with no one named to decide it, no one consulted, or two names in Decides"&amp;". First: "&amp;INDEX($B$23:$B$34,MATCH(1,$V$23:$V$34,0)))</f>
        <v/>
      </c>
      <c r="C15" s="15" t="n"/>
      <c r="D15" s="15" t="n"/>
      <c r="E15" s="15" t="n"/>
      <c r="F15" s="15" t="n"/>
      <c r="G15" s="15" t="n"/>
      <c r="H15" s="15" t="n"/>
      <c r="I15" s="15" t="n"/>
      <c r="J15" s="15" t="n"/>
      <c r="K15" s="15" t="n"/>
      <c r="L15" s="15" t="n"/>
      <c r="M15" s="15" t="n"/>
      <c r="N15" s="15" t="n"/>
      <c r="O15" s="15" t="n"/>
      <c r="P15" s="15" t="n"/>
      <c r="Q15" s="15" t="n"/>
      <c r="R15" s="15" t="n"/>
    </row>
    <row r="16" ht="30" customHeight="1">
      <c r="A16" s="2" t="inlineStr">
        <is>
          <t>3  A gate review that's missing, late or not independent</t>
        </is>
      </c>
      <c r="B16" s="14">
        <f>IF(COUNTIF($W$23:$W$34,"?*")=0,"○ Clear","△ "&amp;COUNTIF($W$23:$W$34,"?*")&amp;IF(COUNTIF($W$23:$W$34,"?*")=1," gate"," gates")&amp;" whose review is missing, late or not independent"&amp;". First: "&amp;INDEX($B$23:$B$34,MATCH("?*",$W$23:$W$34,0)))&amp;IF(COUNTIFS($G$23:$G$34,"None",$K$23:$K$34,"&lt;&gt;")&gt;0," ("&amp;COUNTIFS($G$23:$G$34,"None",$K$23:$K$34,"&lt;&gt;")&amp;IF(COUNTIFS($G$23:$G$34,"None",$K$23:$K$34,"&lt;&gt;")=1," gate"," gates")&amp;" decided with no review)","")</f>
        <v/>
      </c>
      <c r="C16" s="15" t="n"/>
      <c r="D16" s="15" t="n"/>
      <c r="E16" s="15" t="n"/>
      <c r="F16" s="15" t="n"/>
      <c r="G16" s="15" t="n"/>
      <c r="H16" s="15" t="n"/>
      <c r="I16" s="15" t="n"/>
      <c r="J16" s="15" t="n"/>
      <c r="K16" s="15" t="n"/>
      <c r="L16" s="15" t="n"/>
      <c r="M16" s="15" t="n"/>
      <c r="N16" s="15" t="n"/>
      <c r="O16" s="15" t="n"/>
      <c r="P16" s="15" t="n"/>
      <c r="Q16" s="15" t="n"/>
      <c r="R16" s="15" t="n"/>
    </row>
    <row r="17" ht="30" customHeight="1">
      <c r="A17" s="2" t="inlineStr">
        <is>
          <t>4  A gate passed without its evidence</t>
        </is>
      </c>
      <c r="B17" s="14">
        <f>IF(COUNTIF($Z$23:$Z$34,"?*")=0,"○ Clear","△ "&amp;COUNTIF($Z$23:$Z$34,"?*")&amp;IF(COUNTIF($Z$23:$Z$34,"?*")=1," gate"," gates")&amp;" decided Go with a line Open, Waived with no reason, or Met with no evidence"&amp;". First: "&amp;INDEX($B$23:$B$34,MATCH("?*",$Z$23:$Z$34,0)))</f>
        <v/>
      </c>
      <c r="C17" s="15" t="n"/>
      <c r="D17" s="15" t="n"/>
      <c r="E17" s="15" t="n"/>
      <c r="F17" s="15" t="n"/>
      <c r="G17" s="15" t="n"/>
      <c r="H17" s="15" t="n"/>
      <c r="I17" s="15" t="n"/>
      <c r="J17" s="15" t="n"/>
      <c r="K17" s="15" t="n"/>
      <c r="L17" s="15" t="n"/>
      <c r="M17" s="15" t="n"/>
      <c r="N17" s="15" t="n"/>
      <c r="O17" s="15" t="n"/>
      <c r="P17" s="15" t="n"/>
      <c r="Q17" s="15" t="n"/>
      <c r="R17" s="15" t="n"/>
    </row>
    <row r="18" ht="30" customHeight="1">
      <c r="A18" s="2" t="inlineStr">
        <is>
          <t>5  Gate dates that don't hold together</t>
        </is>
      </c>
      <c r="B18" s="14">
        <f>IF(COUNTIF($AA$23:$AA$34,"?*")=0,"○ Clear","△ "&amp;COUNTIF($AA$23:$AA$34,"?*")&amp;IF(COUNTIF($AA$23:$AA$34,"?*")=1," gate"," gates")&amp;" with dates that don't hold together"&amp;". First: "&amp;INDEX($B$23:$B$34,MATCH("?*",$AA$23:$AA$34,0)))</f>
        <v/>
      </c>
      <c r="C18" s="15" t="n"/>
      <c r="D18" s="15" t="n"/>
      <c r="E18" s="15" t="n"/>
      <c r="F18" s="15" t="n"/>
      <c r="G18" s="15" t="n"/>
      <c r="H18" s="15" t="n"/>
      <c r="I18" s="15" t="n"/>
      <c r="J18" s="15" t="n"/>
      <c r="K18" s="15" t="n"/>
      <c r="L18" s="15" t="n"/>
      <c r="M18" s="15" t="n"/>
      <c r="N18" s="15" t="n"/>
      <c r="O18" s="15" t="n"/>
      <c r="P18" s="15" t="n"/>
      <c r="Q18" s="15" t="n"/>
      <c r="R18" s="15" t="n"/>
    </row>
    <row r="19" ht="18" customHeight="1">
      <c r="A19" s="3" t="inlineStr">
        <is>
          <t>All checks</t>
        </is>
      </c>
      <c r="B19" s="16">
        <f>IF(COUNTIF($B$14:$B$18,"△*")=0,"○ Clear",COUNTIF($B$14:$B$18,"△*")&amp;" of 5 failing")</f>
        <v/>
      </c>
    </row>
    <row r="20" ht="8" customHeight="1"/>
    <row r="21" ht="18" customHeight="1">
      <c r="A21" s="9" t="inlineStr">
        <is>
          <t>GATES</t>
        </is>
      </c>
      <c r="B21" s="9" t="n"/>
      <c r="C21" s="9" t="n"/>
      <c r="D21" s="9" t="n"/>
      <c r="E21" s="9" t="n"/>
      <c r="F21" s="9" t="n"/>
      <c r="G21" s="9" t="n"/>
      <c r="H21" s="9" t="n"/>
      <c r="I21" s="9" t="n"/>
      <c r="J21" s="9" t="n"/>
      <c r="K21" s="9" t="n"/>
      <c r="L21" s="9" t="n"/>
      <c r="M21" s="9" t="n"/>
      <c r="N21" s="9" t="n"/>
      <c r="O21" s="9" t="n"/>
      <c r="P21" s="9" t="n"/>
      <c r="Q21" s="9" t="n"/>
      <c r="R21" s="9" t="n"/>
    </row>
    <row r="22" ht="30" customHeight="1">
      <c r="A22" s="17" t="inlineStr">
        <is>
          <t>#</t>
        </is>
      </c>
      <c r="B22" s="18" t="inlineStr">
        <is>
          <t>Gate</t>
        </is>
      </c>
      <c r="C22" s="18" t="inlineStr">
        <is>
          <t>Kind</t>
        </is>
      </c>
      <c r="D22" s="18" t="inlineStr">
        <is>
          <t>Date</t>
        </is>
      </c>
      <c r="E22" s="18" t="inlineStr">
        <is>
          <t>Decides</t>
        </is>
      </c>
      <c r="F22" s="18" t="inlineStr">
        <is>
          <t>Consulted</t>
        </is>
      </c>
      <c r="G22" s="18" t="inlineStr">
        <is>
          <t>Review before it</t>
        </is>
      </c>
      <c r="H22" s="18" t="inlineStr">
        <is>
          <t>Reviewer</t>
        </is>
      </c>
      <c r="I22" s="18" t="inlineStr">
        <is>
          <t>Review date</t>
        </is>
      </c>
      <c r="J22" s="18" t="inlineStr">
        <is>
          <t>Review result</t>
        </is>
      </c>
      <c r="K22" s="18" t="inlineStr">
        <is>
          <t>Decided on</t>
        </is>
      </c>
      <c r="L22" s="18" t="inlineStr">
        <is>
          <t>Outcome</t>
        </is>
      </c>
      <c r="M22" s="17" t="inlineStr">
        <is>
          <t>Criteria</t>
        </is>
      </c>
      <c r="N22" s="17" t="inlineStr">
        <is>
          <t>Met</t>
        </is>
      </c>
      <c r="O22" s="17" t="inlineStr">
        <is>
          <t>Open</t>
        </is>
      </c>
      <c r="P22" s="17" t="inlineStr">
        <is>
          <t>Waived</t>
        </is>
      </c>
      <c r="Q22" s="17" t="inlineStr">
        <is>
          <t>State</t>
        </is>
      </c>
      <c r="R22" s="17" t="inlineStr">
        <is>
          <t>Check</t>
        </is>
      </c>
      <c r="T22" s="17" t="inlineStr">
        <is>
          <t>Check 1: decided or due soon, no criteria (1 or 0)</t>
        </is>
      </c>
      <c r="U22" s="17" t="inlineStr">
        <is>
          <t>Name used twice (1 or 0)</t>
        </is>
      </c>
      <c r="V22" s="17" t="inlineStr">
        <is>
          <t>Check 2 (1 or 0)</t>
        </is>
      </c>
      <c r="W22" s="17" t="inlineStr">
        <is>
          <t>Check 3: the reason</t>
        </is>
      </c>
      <c r="X22" s="17" t="inlineStr">
        <is>
          <t>Waived lines with no reason</t>
        </is>
      </c>
      <c r="Y22" s="17" t="inlineStr">
        <is>
          <t>Met lines with no evidence</t>
        </is>
      </c>
      <c r="Z22" s="17" t="inlineStr">
        <is>
          <t>Check 4: the reason</t>
        </is>
      </c>
      <c r="AA22" s="17" t="inlineStr">
        <is>
          <t>Check 5: the reason</t>
        </is>
      </c>
    </row>
    <row r="23" ht="32" customHeight="1">
      <c r="A23" s="19">
        <f>IF($B23="","",ROW()-22)</f>
        <v/>
      </c>
      <c r="B23" s="20" t="n"/>
      <c r="C23" s="20" t="n"/>
      <c r="D23" s="21" t="n"/>
      <c r="E23" s="22" t="n"/>
      <c r="F23" s="22" t="n"/>
      <c r="G23" s="22" t="n"/>
      <c r="H23" s="22" t="n"/>
      <c r="I23" s="21" t="n"/>
      <c r="J23" s="20" t="n"/>
      <c r="K23" s="21" t="n"/>
      <c r="L23" s="20" t="n"/>
      <c r="M23" s="23">
        <f>IF($B23="","",COUNTIF(Criteria!$A$8:$A$207,$B23))</f>
        <v/>
      </c>
      <c r="N23" s="23">
        <f>IF($B23="","",COUNTIFS(Criteria!$A$8:$A$207,$B23,Criteria!$D$8:$D$207,"Met"))</f>
        <v/>
      </c>
      <c r="O23" s="23">
        <f>IF($B23="","",$M23-$N23-$P23)</f>
        <v/>
      </c>
      <c r="P23" s="23">
        <f>IF($B23="","",COUNTIFS(Criteria!$A$8:$A$207,$B23,Criteria!$D$8:$D$207,"Waived"))</f>
        <v/>
      </c>
      <c r="Q23" s="24">
        <f>IF($B23="","",IF($L23&lt;&gt;"","Decided: "&amp;$L23,IF($M23=0,"No criteria yet",IF($O23=0,"Ready to decide",$O23&amp;" of "&amp;$M23&amp;" open"))))</f>
        <v/>
      </c>
      <c r="R23" s="24">
        <f>IF($B23="","",IF($U23=1,"△ Name used twice",IF(OR($C23="",$D23=""),"△ Kind or Date is blank",IF(NOT(ISNUMBER($D23)),"△ Date isn't a date",IF(OR(AND($K23&lt;&gt;"",$L23=""),AND($K23="",$L23&lt;&gt;"")),"△ Fill in both Decided on and Outcome",IF($T23=1,"△ Decided or due soon, with no criteria",IF($V23=1,IF(TRIM($E23)="","△ No one is named to decide this gate",IF(TRIM($F23)="","△ No one is consulted","△ Two names in Decides")),IF($W23&lt;&gt;"","△ "&amp;$W23,IF($Z23&lt;&gt;"","△ "&amp;$Z23,IF($AA23&lt;&gt;"","△ "&amp;$AA23,"○ Clear"))))))))))</f>
        <v/>
      </c>
      <c r="T23" s="25">
        <f>IF($B23="",0,IF($M23&gt;0,0,IF(OR($K23&lt;&gt;"",$L23&lt;&gt;""),1,IF(ISNUMBER($D23),IF($D23-$C$10&lt;=N($B$12),1,0),0))))</f>
        <v/>
      </c>
      <c r="U23" s="25">
        <f>IF($B23="",0,IF(COUNTIF($B$23:$B$34,$B23)&gt;1,1,0))</f>
        <v/>
      </c>
      <c r="V23" s="25">
        <f>IF($B23="",0,IF(OR(TRIM($E23)="",TRIM($F23)="",ISNUMBER(SEARCH(",",$E23)),ISNUMBER(SEARCH(" and ",$E23))),1,0))</f>
        <v/>
      </c>
      <c r="W23" s="25">
        <f>IFERROR(IF($B23="","",IF(TRIM($G23)="","Review before it is blank",IF(TRIM($G23)="None","",IF(AND($K23&lt;&gt;"",OR($H23="",$I23="",$J23="")),"Decided, but the review isn't filled in",IF(AND($L23="Go",$J23="Not passed"),"Go on a review that didn't pass",IF(AND($K23="",ISNUMBER($D23),$D23-$C$10&lt;=N($B$11),OR($H23="",$I23="")),"Due soon, and the review isn't booked",IF(AND(ISNUMBER($I23),ISNUMBER($D23),$I23&gt;$D23),"Review is after the gate's Date",IF(AND(ISNUMBER($I23),ISNUMBER($K23),$I23&gt;$K23),"Review is after Decided on",IF(AND(TRIM($H23)&lt;&gt;"",OR(LEFT(TRIM($H23),FIND(" ",TRIM($H23)&amp;" ")-1)=LEFT(TRIM($B$8),FIND(" ",TRIM($B$8)&amp;" ")-1),LEFT(TRIM($H23),FIND(" ",TRIM($H23)&amp;" ")-1)=LEFT(TRIM($E23),FIND(" ",TRIM($E23)&amp;" ")-1))),"Reviewer is the Owner or decides this gate",""))))))))),"Can't read this row. Check its dates.")</f>
        <v/>
      </c>
      <c r="X23" s="25">
        <f>IF($B23="",0,SUMIFS(Criteria!$I$8:$I$207,Criteria!$A$8:$A$207,$B23))</f>
        <v/>
      </c>
      <c r="Y23" s="25">
        <f>IF($B23="",0,SUMIFS(Criteria!$J$8:$J$207,Criteria!$A$8:$A$207,$B23))</f>
        <v/>
      </c>
      <c r="Z23" s="25">
        <f>IFERROR(IF(OR($B23="",$L23&lt;&gt;"Go"),"",IF($O23&gt;0,"Go with "&amp;$O23&amp;IF($O23=1," criterion open"," criteria open"),IF($X23&gt;0,"Go with a waiver that has no reason",IF($Y23&gt;0,"Go with a Met line that has no evidence","")))),"Can't read this row. Check its dates.")</f>
        <v/>
      </c>
      <c r="AA23" s="25">
        <f>IFERROR(IF(OR($B23="",NOT(ISNUMBER($D23))),"",IF($D23&lt;MAX($D$22:$D22),"Dated before a gate above it",IF(AND($K23="",$D23&lt;$C$10),"Date has passed with no decision",IF(AND(ISNUMBER($K23),$K23&gt;$C$10),"Decided on is still ahead",IF(AND($C23="Go/no-go",ISNUMBER($B$9),$D23&gt;$B$9),"Go/no-go is after the Latest forecast",""))))),"Can't read this row. Check its dates.")</f>
        <v/>
      </c>
    </row>
    <row r="24" ht="32" customHeight="1">
      <c r="A24" s="19">
        <f>IF($B24="","",ROW()-22)</f>
        <v/>
      </c>
      <c r="B24" s="20" t="n"/>
      <c r="C24" s="20" t="n"/>
      <c r="D24" s="21" t="n"/>
      <c r="E24" s="22" t="n"/>
      <c r="F24" s="22" t="n"/>
      <c r="G24" s="22" t="n"/>
      <c r="H24" s="22" t="n"/>
      <c r="I24" s="21" t="n"/>
      <c r="J24" s="20" t="n"/>
      <c r="K24" s="21" t="n"/>
      <c r="L24" s="20" t="n"/>
      <c r="M24" s="23">
        <f>IF($B24="","",COUNTIF(Criteria!$A$8:$A$207,$B24))</f>
        <v/>
      </c>
      <c r="N24" s="23">
        <f>IF($B24="","",COUNTIFS(Criteria!$A$8:$A$207,$B24,Criteria!$D$8:$D$207,"Met"))</f>
        <v/>
      </c>
      <c r="O24" s="23">
        <f>IF($B24="","",$M24-$N24-$P24)</f>
        <v/>
      </c>
      <c r="P24" s="23">
        <f>IF($B24="","",COUNTIFS(Criteria!$A$8:$A$207,$B24,Criteria!$D$8:$D$207,"Waived"))</f>
        <v/>
      </c>
      <c r="Q24" s="24">
        <f>IF($B24="","",IF($L24&lt;&gt;"","Decided: "&amp;$L24,IF($M24=0,"No criteria yet",IF($O24=0,"Ready to decide",$O24&amp;" of "&amp;$M24&amp;" open"))))</f>
        <v/>
      </c>
      <c r="R24" s="24">
        <f>IF($B24="","",IF($U24=1,"△ Name used twice",IF(OR($C24="",$D24=""),"△ Kind or Date is blank",IF(NOT(ISNUMBER($D24)),"△ Date isn't a date",IF(OR(AND($K24&lt;&gt;"",$L24=""),AND($K24="",$L24&lt;&gt;"")),"△ Fill in both Decided on and Outcome",IF($T24=1,"△ Decided or due soon, with no criteria",IF($V24=1,IF(TRIM($E24)="","△ No one is named to decide this gate",IF(TRIM($F24)="","△ No one is consulted","△ Two names in Decides")),IF($W24&lt;&gt;"","△ "&amp;$W24,IF($Z24&lt;&gt;"","△ "&amp;$Z24,IF($AA24&lt;&gt;"","△ "&amp;$AA24,"○ Clear"))))))))))</f>
        <v/>
      </c>
      <c r="T24" s="25">
        <f>IF($B24="",0,IF($M24&gt;0,0,IF(OR($K24&lt;&gt;"",$L24&lt;&gt;""),1,IF(ISNUMBER($D24),IF($D24-$C$10&lt;=N($B$12),1,0),0))))</f>
        <v/>
      </c>
      <c r="U24" s="25">
        <f>IF($B24="",0,IF(COUNTIF($B$23:$B$34,$B24)&gt;1,1,0))</f>
        <v/>
      </c>
      <c r="V24" s="25">
        <f>IF($B24="",0,IF(OR(TRIM($E24)="",TRIM($F24)="",ISNUMBER(SEARCH(",",$E24)),ISNUMBER(SEARCH(" and ",$E24))),1,0))</f>
        <v/>
      </c>
      <c r="W24" s="25">
        <f>IFERROR(IF($B24="","",IF(TRIM($G24)="","Review before it is blank",IF(TRIM($G24)="None","",IF(AND($K24&lt;&gt;"",OR($H24="",$I24="",$J24="")),"Decided, but the review isn't filled in",IF(AND($L24="Go",$J24="Not passed"),"Go on a review that didn't pass",IF(AND($K24="",ISNUMBER($D24),$D24-$C$10&lt;=N($B$11),OR($H24="",$I24="")),"Due soon, and the review isn't booked",IF(AND(ISNUMBER($I24),ISNUMBER($D24),$I24&gt;$D24),"Review is after the gate's Date",IF(AND(ISNUMBER($I24),ISNUMBER($K24),$I24&gt;$K24),"Review is after Decided on",IF(AND(TRIM($H24)&lt;&gt;"",OR(LEFT(TRIM($H24),FIND(" ",TRIM($H24)&amp;" ")-1)=LEFT(TRIM($B$8),FIND(" ",TRIM($B$8)&amp;" ")-1),LEFT(TRIM($H24),FIND(" ",TRIM($H24)&amp;" ")-1)=LEFT(TRIM($E24),FIND(" ",TRIM($E24)&amp;" ")-1))),"Reviewer is the Owner or decides this gate",""))))))))),"Can't read this row. Check its dates.")</f>
        <v/>
      </c>
      <c r="X24" s="25">
        <f>IF($B24="",0,SUMIFS(Criteria!$I$8:$I$207,Criteria!$A$8:$A$207,$B24))</f>
        <v/>
      </c>
      <c r="Y24" s="25">
        <f>IF($B24="",0,SUMIFS(Criteria!$J$8:$J$207,Criteria!$A$8:$A$207,$B24))</f>
        <v/>
      </c>
      <c r="Z24" s="25">
        <f>IFERROR(IF(OR($B24="",$L24&lt;&gt;"Go"),"",IF($O24&gt;0,"Go with "&amp;$O24&amp;IF($O24=1," criterion open"," criteria open"),IF($X24&gt;0,"Go with a waiver that has no reason",IF($Y24&gt;0,"Go with a Met line that has no evidence","")))),"Can't read this row. Check its dates.")</f>
        <v/>
      </c>
      <c r="AA24" s="25">
        <f>IFERROR(IF(OR($B24="",NOT(ISNUMBER($D24))),"",IF($D24&lt;MAX($D$22:$D23),"Dated before a gate above it",IF(AND($K24="",$D24&lt;$C$10),"Date has passed with no decision",IF(AND(ISNUMBER($K24),$K24&gt;$C$10),"Decided on is still ahead",IF(AND($C24="Go/no-go",ISNUMBER($B$9),$D24&gt;$B$9),"Go/no-go is after the Latest forecast",""))))),"Can't read this row. Check its dates.")</f>
        <v/>
      </c>
    </row>
    <row r="25" ht="32" customHeight="1">
      <c r="A25" s="19">
        <f>IF($B25="","",ROW()-22)</f>
        <v/>
      </c>
      <c r="B25" s="20" t="n"/>
      <c r="C25" s="20" t="n"/>
      <c r="D25" s="21" t="n"/>
      <c r="E25" s="22" t="n"/>
      <c r="F25" s="22" t="n"/>
      <c r="G25" s="22" t="n"/>
      <c r="H25" s="22" t="n"/>
      <c r="I25" s="21" t="n"/>
      <c r="J25" s="20" t="n"/>
      <c r="K25" s="21" t="n"/>
      <c r="L25" s="20" t="n"/>
      <c r="M25" s="23">
        <f>IF($B25="","",COUNTIF(Criteria!$A$8:$A$207,$B25))</f>
        <v/>
      </c>
      <c r="N25" s="23">
        <f>IF($B25="","",COUNTIFS(Criteria!$A$8:$A$207,$B25,Criteria!$D$8:$D$207,"Met"))</f>
        <v/>
      </c>
      <c r="O25" s="23">
        <f>IF($B25="","",$M25-$N25-$P25)</f>
        <v/>
      </c>
      <c r="P25" s="23">
        <f>IF($B25="","",COUNTIFS(Criteria!$A$8:$A$207,$B25,Criteria!$D$8:$D$207,"Waived"))</f>
        <v/>
      </c>
      <c r="Q25" s="24">
        <f>IF($B25="","",IF($L25&lt;&gt;"","Decided: "&amp;$L25,IF($M25=0,"No criteria yet",IF($O25=0,"Ready to decide",$O25&amp;" of "&amp;$M25&amp;" open"))))</f>
        <v/>
      </c>
      <c r="R25" s="24">
        <f>IF($B25="","",IF($U25=1,"△ Name used twice",IF(OR($C25="",$D25=""),"△ Kind or Date is blank",IF(NOT(ISNUMBER($D25)),"△ Date isn't a date",IF(OR(AND($K25&lt;&gt;"",$L25=""),AND($K25="",$L25&lt;&gt;"")),"△ Fill in both Decided on and Outcome",IF($T25=1,"△ Decided or due soon, with no criteria",IF($V25=1,IF(TRIM($E25)="","△ No one is named to decide this gate",IF(TRIM($F25)="","△ No one is consulted","△ Two names in Decides")),IF($W25&lt;&gt;"","△ "&amp;$W25,IF($Z25&lt;&gt;"","△ "&amp;$Z25,IF($AA25&lt;&gt;"","△ "&amp;$AA25,"○ Clear"))))))))))</f>
        <v/>
      </c>
      <c r="T25" s="25">
        <f>IF($B25="",0,IF($M25&gt;0,0,IF(OR($K25&lt;&gt;"",$L25&lt;&gt;""),1,IF(ISNUMBER($D25),IF($D25-$C$10&lt;=N($B$12),1,0),0))))</f>
        <v/>
      </c>
      <c r="U25" s="25">
        <f>IF($B25="",0,IF(COUNTIF($B$23:$B$34,$B25)&gt;1,1,0))</f>
        <v/>
      </c>
      <c r="V25" s="25">
        <f>IF($B25="",0,IF(OR(TRIM($E25)="",TRIM($F25)="",ISNUMBER(SEARCH(",",$E25)),ISNUMBER(SEARCH(" and ",$E25))),1,0))</f>
        <v/>
      </c>
      <c r="W25" s="25">
        <f>IFERROR(IF($B25="","",IF(TRIM($G25)="","Review before it is blank",IF(TRIM($G25)="None","",IF(AND($K25&lt;&gt;"",OR($H25="",$I25="",$J25="")),"Decided, but the review isn't filled in",IF(AND($L25="Go",$J25="Not passed"),"Go on a review that didn't pass",IF(AND($K25="",ISNUMBER($D25),$D25-$C$10&lt;=N($B$11),OR($H25="",$I25="")),"Due soon, and the review isn't booked",IF(AND(ISNUMBER($I25),ISNUMBER($D25),$I25&gt;$D25),"Review is after the gate's Date",IF(AND(ISNUMBER($I25),ISNUMBER($K25),$I25&gt;$K25),"Review is after Decided on",IF(AND(TRIM($H25)&lt;&gt;"",OR(LEFT(TRIM($H25),FIND(" ",TRIM($H25)&amp;" ")-1)=LEFT(TRIM($B$8),FIND(" ",TRIM($B$8)&amp;" ")-1),LEFT(TRIM($H25),FIND(" ",TRIM($H25)&amp;" ")-1)=LEFT(TRIM($E25),FIND(" ",TRIM($E25)&amp;" ")-1))),"Reviewer is the Owner or decides this gate",""))))))))),"Can't read this row. Check its dates.")</f>
        <v/>
      </c>
      <c r="X25" s="25">
        <f>IF($B25="",0,SUMIFS(Criteria!$I$8:$I$207,Criteria!$A$8:$A$207,$B25))</f>
        <v/>
      </c>
      <c r="Y25" s="25">
        <f>IF($B25="",0,SUMIFS(Criteria!$J$8:$J$207,Criteria!$A$8:$A$207,$B25))</f>
        <v/>
      </c>
      <c r="Z25" s="25">
        <f>IFERROR(IF(OR($B25="",$L25&lt;&gt;"Go"),"",IF($O25&gt;0,"Go with "&amp;$O25&amp;IF($O25=1," criterion open"," criteria open"),IF($X25&gt;0,"Go with a waiver that has no reason",IF($Y25&gt;0,"Go with a Met line that has no evidence","")))),"Can't read this row. Check its dates.")</f>
        <v/>
      </c>
      <c r="AA25" s="25">
        <f>IFERROR(IF(OR($B25="",NOT(ISNUMBER($D25))),"",IF($D25&lt;MAX($D$22:$D24),"Dated before a gate above it",IF(AND($K25="",$D25&lt;$C$10),"Date has passed with no decision",IF(AND(ISNUMBER($K25),$K25&gt;$C$10),"Decided on is still ahead",IF(AND($C25="Go/no-go",ISNUMBER($B$9),$D25&gt;$B$9),"Go/no-go is after the Latest forecast",""))))),"Can't read this row. Check its dates.")</f>
        <v/>
      </c>
    </row>
    <row r="26" ht="32" customHeight="1">
      <c r="A26" s="19">
        <f>IF($B26="","",ROW()-22)</f>
        <v/>
      </c>
      <c r="B26" s="20" t="n"/>
      <c r="C26" s="20" t="n"/>
      <c r="D26" s="21" t="n"/>
      <c r="E26" s="22" t="n"/>
      <c r="F26" s="22" t="n"/>
      <c r="G26" s="22" t="n"/>
      <c r="H26" s="22" t="n"/>
      <c r="I26" s="21" t="n"/>
      <c r="J26" s="20" t="n"/>
      <c r="K26" s="21" t="n"/>
      <c r="L26" s="20" t="n"/>
      <c r="M26" s="23">
        <f>IF($B26="","",COUNTIF(Criteria!$A$8:$A$207,$B26))</f>
        <v/>
      </c>
      <c r="N26" s="23">
        <f>IF($B26="","",COUNTIFS(Criteria!$A$8:$A$207,$B26,Criteria!$D$8:$D$207,"Met"))</f>
        <v/>
      </c>
      <c r="O26" s="23">
        <f>IF($B26="","",$M26-$N26-$P26)</f>
        <v/>
      </c>
      <c r="P26" s="23">
        <f>IF($B26="","",COUNTIFS(Criteria!$A$8:$A$207,$B26,Criteria!$D$8:$D$207,"Waived"))</f>
        <v/>
      </c>
      <c r="Q26" s="24">
        <f>IF($B26="","",IF($L26&lt;&gt;"","Decided: "&amp;$L26,IF($M26=0,"No criteria yet",IF($O26=0,"Ready to decide",$O26&amp;" of "&amp;$M26&amp;" open"))))</f>
        <v/>
      </c>
      <c r="R26" s="24">
        <f>IF($B26="","",IF($U26=1,"△ Name used twice",IF(OR($C26="",$D26=""),"△ Kind or Date is blank",IF(NOT(ISNUMBER($D26)),"△ Date isn't a date",IF(OR(AND($K26&lt;&gt;"",$L26=""),AND($K26="",$L26&lt;&gt;"")),"△ Fill in both Decided on and Outcome",IF($T26=1,"△ Decided or due soon, with no criteria",IF($V26=1,IF(TRIM($E26)="","△ No one is named to decide this gate",IF(TRIM($F26)="","△ No one is consulted","△ Two names in Decides")),IF($W26&lt;&gt;"","△ "&amp;$W26,IF($Z26&lt;&gt;"","△ "&amp;$Z26,IF($AA26&lt;&gt;"","△ "&amp;$AA26,"○ Clear"))))))))))</f>
        <v/>
      </c>
      <c r="T26" s="25">
        <f>IF($B26="",0,IF($M26&gt;0,0,IF(OR($K26&lt;&gt;"",$L26&lt;&gt;""),1,IF(ISNUMBER($D26),IF($D26-$C$10&lt;=N($B$12),1,0),0))))</f>
        <v/>
      </c>
      <c r="U26" s="25">
        <f>IF($B26="",0,IF(COUNTIF($B$23:$B$34,$B26)&gt;1,1,0))</f>
        <v/>
      </c>
      <c r="V26" s="25">
        <f>IF($B26="",0,IF(OR(TRIM($E26)="",TRIM($F26)="",ISNUMBER(SEARCH(",",$E26)),ISNUMBER(SEARCH(" and ",$E26))),1,0))</f>
        <v/>
      </c>
      <c r="W26" s="25">
        <f>IFERROR(IF($B26="","",IF(TRIM($G26)="","Review before it is blank",IF(TRIM($G26)="None","",IF(AND($K26&lt;&gt;"",OR($H26="",$I26="",$J26="")),"Decided, but the review isn't filled in",IF(AND($L26="Go",$J26="Not passed"),"Go on a review that didn't pass",IF(AND($K26="",ISNUMBER($D26),$D26-$C$10&lt;=N($B$11),OR($H26="",$I26="")),"Due soon, and the review isn't booked",IF(AND(ISNUMBER($I26),ISNUMBER($D26),$I26&gt;$D26),"Review is after the gate's Date",IF(AND(ISNUMBER($I26),ISNUMBER($K26),$I26&gt;$K26),"Review is after Decided on",IF(AND(TRIM($H26)&lt;&gt;"",OR(LEFT(TRIM($H26),FIND(" ",TRIM($H26)&amp;" ")-1)=LEFT(TRIM($B$8),FIND(" ",TRIM($B$8)&amp;" ")-1),LEFT(TRIM($H26),FIND(" ",TRIM($H26)&amp;" ")-1)=LEFT(TRIM($E26),FIND(" ",TRIM($E26)&amp;" ")-1))),"Reviewer is the Owner or decides this gate",""))))))))),"Can't read this row. Check its dates.")</f>
        <v/>
      </c>
      <c r="X26" s="25">
        <f>IF($B26="",0,SUMIFS(Criteria!$I$8:$I$207,Criteria!$A$8:$A$207,$B26))</f>
        <v/>
      </c>
      <c r="Y26" s="25">
        <f>IF($B26="",0,SUMIFS(Criteria!$J$8:$J$207,Criteria!$A$8:$A$207,$B26))</f>
        <v/>
      </c>
      <c r="Z26" s="25">
        <f>IFERROR(IF(OR($B26="",$L26&lt;&gt;"Go"),"",IF($O26&gt;0,"Go with "&amp;$O26&amp;IF($O26=1," criterion open"," criteria open"),IF($X26&gt;0,"Go with a waiver that has no reason",IF($Y26&gt;0,"Go with a Met line that has no evidence","")))),"Can't read this row. Check its dates.")</f>
        <v/>
      </c>
      <c r="AA26" s="25">
        <f>IFERROR(IF(OR($B26="",NOT(ISNUMBER($D26))),"",IF($D26&lt;MAX($D$22:$D25),"Dated before a gate above it",IF(AND($K26="",$D26&lt;$C$10),"Date has passed with no decision",IF(AND(ISNUMBER($K26),$K26&gt;$C$10),"Decided on is still ahead",IF(AND($C26="Go/no-go",ISNUMBER($B$9),$D26&gt;$B$9),"Go/no-go is after the Latest forecast",""))))),"Can't read this row. Check its dates.")</f>
        <v/>
      </c>
    </row>
    <row r="27" ht="32" customHeight="1">
      <c r="A27" s="19">
        <f>IF($B27="","",ROW()-22)</f>
        <v/>
      </c>
      <c r="B27" s="20" t="n"/>
      <c r="C27" s="20" t="n"/>
      <c r="D27" s="21" t="n"/>
      <c r="E27" s="22" t="n"/>
      <c r="F27" s="22" t="n"/>
      <c r="G27" s="22" t="n"/>
      <c r="H27" s="22" t="n"/>
      <c r="I27" s="21" t="n"/>
      <c r="J27" s="20" t="n"/>
      <c r="K27" s="21" t="n"/>
      <c r="L27" s="20" t="n"/>
      <c r="M27" s="23">
        <f>IF($B27="","",COUNTIF(Criteria!$A$8:$A$207,$B27))</f>
        <v/>
      </c>
      <c r="N27" s="23">
        <f>IF($B27="","",COUNTIFS(Criteria!$A$8:$A$207,$B27,Criteria!$D$8:$D$207,"Met"))</f>
        <v/>
      </c>
      <c r="O27" s="23">
        <f>IF($B27="","",$M27-$N27-$P27)</f>
        <v/>
      </c>
      <c r="P27" s="23">
        <f>IF($B27="","",COUNTIFS(Criteria!$A$8:$A$207,$B27,Criteria!$D$8:$D$207,"Waived"))</f>
        <v/>
      </c>
      <c r="Q27" s="24">
        <f>IF($B27="","",IF($L27&lt;&gt;"","Decided: "&amp;$L27,IF($M27=0,"No criteria yet",IF($O27=0,"Ready to decide",$O27&amp;" of "&amp;$M27&amp;" open"))))</f>
        <v/>
      </c>
      <c r="R27" s="24">
        <f>IF($B27="","",IF($U27=1,"△ Name used twice",IF(OR($C27="",$D27=""),"△ Kind or Date is blank",IF(NOT(ISNUMBER($D27)),"△ Date isn't a date",IF(OR(AND($K27&lt;&gt;"",$L27=""),AND($K27="",$L27&lt;&gt;"")),"△ Fill in both Decided on and Outcome",IF($T27=1,"△ Decided or due soon, with no criteria",IF($V27=1,IF(TRIM($E27)="","△ No one is named to decide this gate",IF(TRIM($F27)="","△ No one is consulted","△ Two names in Decides")),IF($W27&lt;&gt;"","△ "&amp;$W27,IF($Z27&lt;&gt;"","△ "&amp;$Z27,IF($AA27&lt;&gt;"","△ "&amp;$AA27,"○ Clear"))))))))))</f>
        <v/>
      </c>
      <c r="T27" s="25">
        <f>IF($B27="",0,IF($M27&gt;0,0,IF(OR($K27&lt;&gt;"",$L27&lt;&gt;""),1,IF(ISNUMBER($D27),IF($D27-$C$10&lt;=N($B$12),1,0),0))))</f>
        <v/>
      </c>
      <c r="U27" s="25">
        <f>IF($B27="",0,IF(COUNTIF($B$23:$B$34,$B27)&gt;1,1,0))</f>
        <v/>
      </c>
      <c r="V27" s="25">
        <f>IF($B27="",0,IF(OR(TRIM($E27)="",TRIM($F27)="",ISNUMBER(SEARCH(",",$E27)),ISNUMBER(SEARCH(" and ",$E27))),1,0))</f>
        <v/>
      </c>
      <c r="W27" s="25">
        <f>IFERROR(IF($B27="","",IF(TRIM($G27)="","Review before it is blank",IF(TRIM($G27)="None","",IF(AND($K27&lt;&gt;"",OR($H27="",$I27="",$J27="")),"Decided, but the review isn't filled in",IF(AND($L27="Go",$J27="Not passed"),"Go on a review that didn't pass",IF(AND($K27="",ISNUMBER($D27),$D27-$C$10&lt;=N($B$11),OR($H27="",$I27="")),"Due soon, and the review isn't booked",IF(AND(ISNUMBER($I27),ISNUMBER($D27),$I27&gt;$D27),"Review is after the gate's Date",IF(AND(ISNUMBER($I27),ISNUMBER($K27),$I27&gt;$K27),"Review is after Decided on",IF(AND(TRIM($H27)&lt;&gt;"",OR(LEFT(TRIM($H27),FIND(" ",TRIM($H27)&amp;" ")-1)=LEFT(TRIM($B$8),FIND(" ",TRIM($B$8)&amp;" ")-1),LEFT(TRIM($H27),FIND(" ",TRIM($H27)&amp;" ")-1)=LEFT(TRIM($E27),FIND(" ",TRIM($E27)&amp;" ")-1))),"Reviewer is the Owner or decides this gate",""))))))))),"Can't read this row. Check its dates.")</f>
        <v/>
      </c>
      <c r="X27" s="25">
        <f>IF($B27="",0,SUMIFS(Criteria!$I$8:$I$207,Criteria!$A$8:$A$207,$B27))</f>
        <v/>
      </c>
      <c r="Y27" s="25">
        <f>IF($B27="",0,SUMIFS(Criteria!$J$8:$J$207,Criteria!$A$8:$A$207,$B27))</f>
        <v/>
      </c>
      <c r="Z27" s="25">
        <f>IFERROR(IF(OR($B27="",$L27&lt;&gt;"Go"),"",IF($O27&gt;0,"Go with "&amp;$O27&amp;IF($O27=1," criterion open"," criteria open"),IF($X27&gt;0,"Go with a waiver that has no reason",IF($Y27&gt;0,"Go with a Met line that has no evidence","")))),"Can't read this row. Check its dates.")</f>
        <v/>
      </c>
      <c r="AA27" s="25">
        <f>IFERROR(IF(OR($B27="",NOT(ISNUMBER($D27))),"",IF($D27&lt;MAX($D$22:$D26),"Dated before a gate above it",IF(AND($K27="",$D27&lt;$C$10),"Date has passed with no decision",IF(AND(ISNUMBER($K27),$K27&gt;$C$10),"Decided on is still ahead",IF(AND($C27="Go/no-go",ISNUMBER($B$9),$D27&gt;$B$9),"Go/no-go is after the Latest forecast",""))))),"Can't read this row. Check its dates.")</f>
        <v/>
      </c>
    </row>
    <row r="28" ht="32" customHeight="1">
      <c r="A28" s="19">
        <f>IF($B28="","",ROW()-22)</f>
        <v/>
      </c>
      <c r="B28" s="20" t="n"/>
      <c r="C28" s="20" t="n"/>
      <c r="D28" s="21" t="n"/>
      <c r="E28" s="22" t="n"/>
      <c r="F28" s="22" t="n"/>
      <c r="G28" s="22" t="n"/>
      <c r="H28" s="22" t="n"/>
      <c r="I28" s="21" t="n"/>
      <c r="J28" s="20" t="n"/>
      <c r="K28" s="21" t="n"/>
      <c r="L28" s="20" t="n"/>
      <c r="M28" s="23">
        <f>IF($B28="","",COUNTIF(Criteria!$A$8:$A$207,$B28))</f>
        <v/>
      </c>
      <c r="N28" s="23">
        <f>IF($B28="","",COUNTIFS(Criteria!$A$8:$A$207,$B28,Criteria!$D$8:$D$207,"Met"))</f>
        <v/>
      </c>
      <c r="O28" s="23">
        <f>IF($B28="","",$M28-$N28-$P28)</f>
        <v/>
      </c>
      <c r="P28" s="23">
        <f>IF($B28="","",COUNTIFS(Criteria!$A$8:$A$207,$B28,Criteria!$D$8:$D$207,"Waived"))</f>
        <v/>
      </c>
      <c r="Q28" s="24">
        <f>IF($B28="","",IF($L28&lt;&gt;"","Decided: "&amp;$L28,IF($M28=0,"No criteria yet",IF($O28=0,"Ready to decide",$O28&amp;" of "&amp;$M28&amp;" open"))))</f>
        <v/>
      </c>
      <c r="R28" s="24">
        <f>IF($B28="","",IF($U28=1,"△ Name used twice",IF(OR($C28="",$D28=""),"△ Kind or Date is blank",IF(NOT(ISNUMBER($D28)),"△ Date isn't a date",IF(OR(AND($K28&lt;&gt;"",$L28=""),AND($K28="",$L28&lt;&gt;"")),"△ Fill in both Decided on and Outcome",IF($T28=1,"△ Decided or due soon, with no criteria",IF($V28=1,IF(TRIM($E28)="","△ No one is named to decide this gate",IF(TRIM($F28)="","△ No one is consulted","△ Two names in Decides")),IF($W28&lt;&gt;"","△ "&amp;$W28,IF($Z28&lt;&gt;"","△ "&amp;$Z28,IF($AA28&lt;&gt;"","△ "&amp;$AA28,"○ Clear"))))))))))</f>
        <v/>
      </c>
      <c r="T28" s="25">
        <f>IF($B28="",0,IF($M28&gt;0,0,IF(OR($K28&lt;&gt;"",$L28&lt;&gt;""),1,IF(ISNUMBER($D28),IF($D28-$C$10&lt;=N($B$12),1,0),0))))</f>
        <v/>
      </c>
      <c r="U28" s="25">
        <f>IF($B28="",0,IF(COUNTIF($B$23:$B$34,$B28)&gt;1,1,0))</f>
        <v/>
      </c>
      <c r="V28" s="25">
        <f>IF($B28="",0,IF(OR(TRIM($E28)="",TRIM($F28)="",ISNUMBER(SEARCH(",",$E28)),ISNUMBER(SEARCH(" and ",$E28))),1,0))</f>
        <v/>
      </c>
      <c r="W28" s="25">
        <f>IFERROR(IF($B28="","",IF(TRIM($G28)="","Review before it is blank",IF(TRIM($G28)="None","",IF(AND($K28&lt;&gt;"",OR($H28="",$I28="",$J28="")),"Decided, but the review isn't filled in",IF(AND($L28="Go",$J28="Not passed"),"Go on a review that didn't pass",IF(AND($K28="",ISNUMBER($D28),$D28-$C$10&lt;=N($B$11),OR($H28="",$I28="")),"Due soon, and the review isn't booked",IF(AND(ISNUMBER($I28),ISNUMBER($D28),$I28&gt;$D28),"Review is after the gate's Date",IF(AND(ISNUMBER($I28),ISNUMBER($K28),$I28&gt;$K28),"Review is after Decided on",IF(AND(TRIM($H28)&lt;&gt;"",OR(LEFT(TRIM($H28),FIND(" ",TRIM($H28)&amp;" ")-1)=LEFT(TRIM($B$8),FIND(" ",TRIM($B$8)&amp;" ")-1),LEFT(TRIM($H28),FIND(" ",TRIM($H28)&amp;" ")-1)=LEFT(TRIM($E28),FIND(" ",TRIM($E28)&amp;" ")-1))),"Reviewer is the Owner or decides this gate",""))))))))),"Can't read this row. Check its dates.")</f>
        <v/>
      </c>
      <c r="X28" s="25">
        <f>IF($B28="",0,SUMIFS(Criteria!$I$8:$I$207,Criteria!$A$8:$A$207,$B28))</f>
        <v/>
      </c>
      <c r="Y28" s="25">
        <f>IF($B28="",0,SUMIFS(Criteria!$J$8:$J$207,Criteria!$A$8:$A$207,$B28))</f>
        <v/>
      </c>
      <c r="Z28" s="25">
        <f>IFERROR(IF(OR($B28="",$L28&lt;&gt;"Go"),"",IF($O28&gt;0,"Go with "&amp;$O28&amp;IF($O28=1," criterion open"," criteria open"),IF($X28&gt;0,"Go with a waiver that has no reason",IF($Y28&gt;0,"Go with a Met line that has no evidence","")))),"Can't read this row. Check its dates.")</f>
        <v/>
      </c>
      <c r="AA28" s="25">
        <f>IFERROR(IF(OR($B28="",NOT(ISNUMBER($D28))),"",IF($D28&lt;MAX($D$22:$D27),"Dated before a gate above it",IF(AND($K28="",$D28&lt;$C$10),"Date has passed with no decision",IF(AND(ISNUMBER($K28),$K28&gt;$C$10),"Decided on is still ahead",IF(AND($C28="Go/no-go",ISNUMBER($B$9),$D28&gt;$B$9),"Go/no-go is after the Latest forecast",""))))),"Can't read this row. Check its dates.")</f>
        <v/>
      </c>
    </row>
    <row r="29" ht="32" customHeight="1">
      <c r="A29" s="19">
        <f>IF($B29="","",ROW()-22)</f>
        <v/>
      </c>
      <c r="B29" s="20" t="n"/>
      <c r="C29" s="20" t="n"/>
      <c r="D29" s="21" t="n"/>
      <c r="E29" s="22" t="n"/>
      <c r="F29" s="22" t="n"/>
      <c r="G29" s="22" t="n"/>
      <c r="H29" s="22" t="n"/>
      <c r="I29" s="21" t="n"/>
      <c r="J29" s="20" t="n"/>
      <c r="K29" s="21" t="n"/>
      <c r="L29" s="20" t="n"/>
      <c r="M29" s="23">
        <f>IF($B29="","",COUNTIF(Criteria!$A$8:$A$207,$B29))</f>
        <v/>
      </c>
      <c r="N29" s="23">
        <f>IF($B29="","",COUNTIFS(Criteria!$A$8:$A$207,$B29,Criteria!$D$8:$D$207,"Met"))</f>
        <v/>
      </c>
      <c r="O29" s="23">
        <f>IF($B29="","",$M29-$N29-$P29)</f>
        <v/>
      </c>
      <c r="P29" s="23">
        <f>IF($B29="","",COUNTIFS(Criteria!$A$8:$A$207,$B29,Criteria!$D$8:$D$207,"Waived"))</f>
        <v/>
      </c>
      <c r="Q29" s="24">
        <f>IF($B29="","",IF($L29&lt;&gt;"","Decided: "&amp;$L29,IF($M29=0,"No criteria yet",IF($O29=0,"Ready to decide",$O29&amp;" of "&amp;$M29&amp;" open"))))</f>
        <v/>
      </c>
      <c r="R29" s="24">
        <f>IF($B29="","",IF($U29=1,"△ Name used twice",IF(OR($C29="",$D29=""),"△ Kind or Date is blank",IF(NOT(ISNUMBER($D29)),"△ Date isn't a date",IF(OR(AND($K29&lt;&gt;"",$L29=""),AND($K29="",$L29&lt;&gt;"")),"△ Fill in both Decided on and Outcome",IF($T29=1,"△ Decided or due soon, with no criteria",IF($V29=1,IF(TRIM($E29)="","△ No one is named to decide this gate",IF(TRIM($F29)="","△ No one is consulted","△ Two names in Decides")),IF($W29&lt;&gt;"","△ "&amp;$W29,IF($Z29&lt;&gt;"","△ "&amp;$Z29,IF($AA29&lt;&gt;"","△ "&amp;$AA29,"○ Clear"))))))))))</f>
        <v/>
      </c>
      <c r="T29" s="25">
        <f>IF($B29="",0,IF($M29&gt;0,0,IF(OR($K29&lt;&gt;"",$L29&lt;&gt;""),1,IF(ISNUMBER($D29),IF($D29-$C$10&lt;=N($B$12),1,0),0))))</f>
        <v/>
      </c>
      <c r="U29" s="25">
        <f>IF($B29="",0,IF(COUNTIF($B$23:$B$34,$B29)&gt;1,1,0))</f>
        <v/>
      </c>
      <c r="V29" s="25">
        <f>IF($B29="",0,IF(OR(TRIM($E29)="",TRIM($F29)="",ISNUMBER(SEARCH(",",$E29)),ISNUMBER(SEARCH(" and ",$E29))),1,0))</f>
        <v/>
      </c>
      <c r="W29" s="25">
        <f>IFERROR(IF($B29="","",IF(TRIM($G29)="","Review before it is blank",IF(TRIM($G29)="None","",IF(AND($K29&lt;&gt;"",OR($H29="",$I29="",$J29="")),"Decided, but the review isn't filled in",IF(AND($L29="Go",$J29="Not passed"),"Go on a review that didn't pass",IF(AND($K29="",ISNUMBER($D29),$D29-$C$10&lt;=N($B$11),OR($H29="",$I29="")),"Due soon, and the review isn't booked",IF(AND(ISNUMBER($I29),ISNUMBER($D29),$I29&gt;$D29),"Review is after the gate's Date",IF(AND(ISNUMBER($I29),ISNUMBER($K29),$I29&gt;$K29),"Review is after Decided on",IF(AND(TRIM($H29)&lt;&gt;"",OR(LEFT(TRIM($H29),FIND(" ",TRIM($H29)&amp;" ")-1)=LEFT(TRIM($B$8),FIND(" ",TRIM($B$8)&amp;" ")-1),LEFT(TRIM($H29),FIND(" ",TRIM($H29)&amp;" ")-1)=LEFT(TRIM($E29),FIND(" ",TRIM($E29)&amp;" ")-1))),"Reviewer is the Owner or decides this gate",""))))))))),"Can't read this row. Check its dates.")</f>
        <v/>
      </c>
      <c r="X29" s="25">
        <f>IF($B29="",0,SUMIFS(Criteria!$I$8:$I$207,Criteria!$A$8:$A$207,$B29))</f>
        <v/>
      </c>
      <c r="Y29" s="25">
        <f>IF($B29="",0,SUMIFS(Criteria!$J$8:$J$207,Criteria!$A$8:$A$207,$B29))</f>
        <v/>
      </c>
      <c r="Z29" s="25">
        <f>IFERROR(IF(OR($B29="",$L29&lt;&gt;"Go"),"",IF($O29&gt;0,"Go with "&amp;$O29&amp;IF($O29=1," criterion open"," criteria open"),IF($X29&gt;0,"Go with a waiver that has no reason",IF($Y29&gt;0,"Go with a Met line that has no evidence","")))),"Can't read this row. Check its dates.")</f>
        <v/>
      </c>
      <c r="AA29" s="25">
        <f>IFERROR(IF(OR($B29="",NOT(ISNUMBER($D29))),"",IF($D29&lt;MAX($D$22:$D28),"Dated before a gate above it",IF(AND($K29="",$D29&lt;$C$10),"Date has passed with no decision",IF(AND(ISNUMBER($K29),$K29&gt;$C$10),"Decided on is still ahead",IF(AND($C29="Go/no-go",ISNUMBER($B$9),$D29&gt;$B$9),"Go/no-go is after the Latest forecast",""))))),"Can't read this row. Check its dates.")</f>
        <v/>
      </c>
    </row>
    <row r="30" ht="32" customHeight="1">
      <c r="A30" s="19">
        <f>IF($B30="","",ROW()-22)</f>
        <v/>
      </c>
      <c r="B30" s="20" t="n"/>
      <c r="C30" s="20" t="n"/>
      <c r="D30" s="21" t="n"/>
      <c r="E30" s="22" t="n"/>
      <c r="F30" s="22" t="n"/>
      <c r="G30" s="22" t="n"/>
      <c r="H30" s="22" t="n"/>
      <c r="I30" s="21" t="n"/>
      <c r="J30" s="20" t="n"/>
      <c r="K30" s="21" t="n"/>
      <c r="L30" s="20" t="n"/>
      <c r="M30" s="23">
        <f>IF($B30="","",COUNTIF(Criteria!$A$8:$A$207,$B30))</f>
        <v/>
      </c>
      <c r="N30" s="23">
        <f>IF($B30="","",COUNTIFS(Criteria!$A$8:$A$207,$B30,Criteria!$D$8:$D$207,"Met"))</f>
        <v/>
      </c>
      <c r="O30" s="23">
        <f>IF($B30="","",$M30-$N30-$P30)</f>
        <v/>
      </c>
      <c r="P30" s="23">
        <f>IF($B30="","",COUNTIFS(Criteria!$A$8:$A$207,$B30,Criteria!$D$8:$D$207,"Waived"))</f>
        <v/>
      </c>
      <c r="Q30" s="24">
        <f>IF($B30="","",IF($L30&lt;&gt;"","Decided: "&amp;$L30,IF($M30=0,"No criteria yet",IF($O30=0,"Ready to decide",$O30&amp;" of "&amp;$M30&amp;" open"))))</f>
        <v/>
      </c>
      <c r="R30" s="24">
        <f>IF($B30="","",IF($U30=1,"△ Name used twice",IF(OR($C30="",$D30=""),"△ Kind or Date is blank",IF(NOT(ISNUMBER($D30)),"△ Date isn't a date",IF(OR(AND($K30&lt;&gt;"",$L30=""),AND($K30="",$L30&lt;&gt;"")),"△ Fill in both Decided on and Outcome",IF($T30=1,"△ Decided or due soon, with no criteria",IF($V30=1,IF(TRIM($E30)="","△ No one is named to decide this gate",IF(TRIM($F30)="","△ No one is consulted","△ Two names in Decides")),IF($W30&lt;&gt;"","△ "&amp;$W30,IF($Z30&lt;&gt;"","△ "&amp;$Z30,IF($AA30&lt;&gt;"","△ "&amp;$AA30,"○ Clear"))))))))))</f>
        <v/>
      </c>
      <c r="T30" s="25">
        <f>IF($B30="",0,IF($M30&gt;0,0,IF(OR($K30&lt;&gt;"",$L30&lt;&gt;""),1,IF(ISNUMBER($D30),IF($D30-$C$10&lt;=N($B$12),1,0),0))))</f>
        <v/>
      </c>
      <c r="U30" s="25">
        <f>IF($B30="",0,IF(COUNTIF($B$23:$B$34,$B30)&gt;1,1,0))</f>
        <v/>
      </c>
      <c r="V30" s="25">
        <f>IF($B30="",0,IF(OR(TRIM($E30)="",TRIM($F30)="",ISNUMBER(SEARCH(",",$E30)),ISNUMBER(SEARCH(" and ",$E30))),1,0))</f>
        <v/>
      </c>
      <c r="W30" s="25">
        <f>IFERROR(IF($B30="","",IF(TRIM($G30)="","Review before it is blank",IF(TRIM($G30)="None","",IF(AND($K30&lt;&gt;"",OR($H30="",$I30="",$J30="")),"Decided, but the review isn't filled in",IF(AND($L30="Go",$J30="Not passed"),"Go on a review that didn't pass",IF(AND($K30="",ISNUMBER($D30),$D30-$C$10&lt;=N($B$11),OR($H30="",$I30="")),"Due soon, and the review isn't booked",IF(AND(ISNUMBER($I30),ISNUMBER($D30),$I30&gt;$D30),"Review is after the gate's Date",IF(AND(ISNUMBER($I30),ISNUMBER($K30),$I30&gt;$K30),"Review is after Decided on",IF(AND(TRIM($H30)&lt;&gt;"",OR(LEFT(TRIM($H30),FIND(" ",TRIM($H30)&amp;" ")-1)=LEFT(TRIM($B$8),FIND(" ",TRIM($B$8)&amp;" ")-1),LEFT(TRIM($H30),FIND(" ",TRIM($H30)&amp;" ")-1)=LEFT(TRIM($E30),FIND(" ",TRIM($E30)&amp;" ")-1))),"Reviewer is the Owner or decides this gate",""))))))))),"Can't read this row. Check its dates.")</f>
        <v/>
      </c>
      <c r="X30" s="25">
        <f>IF($B30="",0,SUMIFS(Criteria!$I$8:$I$207,Criteria!$A$8:$A$207,$B30))</f>
        <v/>
      </c>
      <c r="Y30" s="25">
        <f>IF($B30="",0,SUMIFS(Criteria!$J$8:$J$207,Criteria!$A$8:$A$207,$B30))</f>
        <v/>
      </c>
      <c r="Z30" s="25">
        <f>IFERROR(IF(OR($B30="",$L30&lt;&gt;"Go"),"",IF($O30&gt;0,"Go with "&amp;$O30&amp;IF($O30=1," criterion open"," criteria open"),IF($X30&gt;0,"Go with a waiver that has no reason",IF($Y30&gt;0,"Go with a Met line that has no evidence","")))),"Can't read this row. Check its dates.")</f>
        <v/>
      </c>
      <c r="AA30" s="25">
        <f>IFERROR(IF(OR($B30="",NOT(ISNUMBER($D30))),"",IF($D30&lt;MAX($D$22:$D29),"Dated before a gate above it",IF(AND($K30="",$D30&lt;$C$10),"Date has passed with no decision",IF(AND(ISNUMBER($K30),$K30&gt;$C$10),"Decided on is still ahead",IF(AND($C30="Go/no-go",ISNUMBER($B$9),$D30&gt;$B$9),"Go/no-go is after the Latest forecast",""))))),"Can't read this row. Check its dates.")</f>
        <v/>
      </c>
    </row>
    <row r="31" ht="32" customHeight="1">
      <c r="A31" s="19">
        <f>IF($B31="","",ROW()-22)</f>
        <v/>
      </c>
      <c r="B31" s="20" t="n"/>
      <c r="C31" s="20" t="n"/>
      <c r="D31" s="21" t="n"/>
      <c r="E31" s="22" t="n"/>
      <c r="F31" s="22" t="n"/>
      <c r="G31" s="22" t="n"/>
      <c r="H31" s="22" t="n"/>
      <c r="I31" s="21" t="n"/>
      <c r="J31" s="20" t="n"/>
      <c r="K31" s="21" t="n"/>
      <c r="L31" s="20" t="n"/>
      <c r="M31" s="23">
        <f>IF($B31="","",COUNTIF(Criteria!$A$8:$A$207,$B31))</f>
        <v/>
      </c>
      <c r="N31" s="23">
        <f>IF($B31="","",COUNTIFS(Criteria!$A$8:$A$207,$B31,Criteria!$D$8:$D$207,"Met"))</f>
        <v/>
      </c>
      <c r="O31" s="23">
        <f>IF($B31="","",$M31-$N31-$P31)</f>
        <v/>
      </c>
      <c r="P31" s="23">
        <f>IF($B31="","",COUNTIFS(Criteria!$A$8:$A$207,$B31,Criteria!$D$8:$D$207,"Waived"))</f>
        <v/>
      </c>
      <c r="Q31" s="24">
        <f>IF($B31="","",IF($L31&lt;&gt;"","Decided: "&amp;$L31,IF($M31=0,"No criteria yet",IF($O31=0,"Ready to decide",$O31&amp;" of "&amp;$M31&amp;" open"))))</f>
        <v/>
      </c>
      <c r="R31" s="24">
        <f>IF($B31="","",IF($U31=1,"△ Name used twice",IF(OR($C31="",$D31=""),"△ Kind or Date is blank",IF(NOT(ISNUMBER($D31)),"△ Date isn't a date",IF(OR(AND($K31&lt;&gt;"",$L31=""),AND($K31="",$L31&lt;&gt;"")),"△ Fill in both Decided on and Outcome",IF($T31=1,"△ Decided or due soon, with no criteria",IF($V31=1,IF(TRIM($E31)="","△ No one is named to decide this gate",IF(TRIM($F31)="","△ No one is consulted","△ Two names in Decides")),IF($W31&lt;&gt;"","△ "&amp;$W31,IF($Z31&lt;&gt;"","△ "&amp;$Z31,IF($AA31&lt;&gt;"","△ "&amp;$AA31,"○ Clear"))))))))))</f>
        <v/>
      </c>
      <c r="T31" s="25">
        <f>IF($B31="",0,IF($M31&gt;0,0,IF(OR($K31&lt;&gt;"",$L31&lt;&gt;""),1,IF(ISNUMBER($D31),IF($D31-$C$10&lt;=N($B$12),1,0),0))))</f>
        <v/>
      </c>
      <c r="U31" s="25">
        <f>IF($B31="",0,IF(COUNTIF($B$23:$B$34,$B31)&gt;1,1,0))</f>
        <v/>
      </c>
      <c r="V31" s="25">
        <f>IF($B31="",0,IF(OR(TRIM($E31)="",TRIM($F31)="",ISNUMBER(SEARCH(",",$E31)),ISNUMBER(SEARCH(" and ",$E31))),1,0))</f>
        <v/>
      </c>
      <c r="W31" s="25">
        <f>IFERROR(IF($B31="","",IF(TRIM($G31)="","Review before it is blank",IF(TRIM($G31)="None","",IF(AND($K31&lt;&gt;"",OR($H31="",$I31="",$J31="")),"Decided, but the review isn't filled in",IF(AND($L31="Go",$J31="Not passed"),"Go on a review that didn't pass",IF(AND($K31="",ISNUMBER($D31),$D31-$C$10&lt;=N($B$11),OR($H31="",$I31="")),"Due soon, and the review isn't booked",IF(AND(ISNUMBER($I31),ISNUMBER($D31),$I31&gt;$D31),"Review is after the gate's Date",IF(AND(ISNUMBER($I31),ISNUMBER($K31),$I31&gt;$K31),"Review is after Decided on",IF(AND(TRIM($H31)&lt;&gt;"",OR(LEFT(TRIM($H31),FIND(" ",TRIM($H31)&amp;" ")-1)=LEFT(TRIM($B$8),FIND(" ",TRIM($B$8)&amp;" ")-1),LEFT(TRIM($H31),FIND(" ",TRIM($H31)&amp;" ")-1)=LEFT(TRIM($E31),FIND(" ",TRIM($E31)&amp;" ")-1))),"Reviewer is the Owner or decides this gate",""))))))))),"Can't read this row. Check its dates.")</f>
        <v/>
      </c>
      <c r="X31" s="25">
        <f>IF($B31="",0,SUMIFS(Criteria!$I$8:$I$207,Criteria!$A$8:$A$207,$B31))</f>
        <v/>
      </c>
      <c r="Y31" s="25">
        <f>IF($B31="",0,SUMIFS(Criteria!$J$8:$J$207,Criteria!$A$8:$A$207,$B31))</f>
        <v/>
      </c>
      <c r="Z31" s="25">
        <f>IFERROR(IF(OR($B31="",$L31&lt;&gt;"Go"),"",IF($O31&gt;0,"Go with "&amp;$O31&amp;IF($O31=1," criterion open"," criteria open"),IF($X31&gt;0,"Go with a waiver that has no reason",IF($Y31&gt;0,"Go with a Met line that has no evidence","")))),"Can't read this row. Check its dates.")</f>
        <v/>
      </c>
      <c r="AA31" s="25">
        <f>IFERROR(IF(OR($B31="",NOT(ISNUMBER($D31))),"",IF($D31&lt;MAX($D$22:$D30),"Dated before a gate above it",IF(AND($K31="",$D31&lt;$C$10),"Date has passed with no decision",IF(AND(ISNUMBER($K31),$K31&gt;$C$10),"Decided on is still ahead",IF(AND($C31="Go/no-go",ISNUMBER($B$9),$D31&gt;$B$9),"Go/no-go is after the Latest forecast",""))))),"Can't read this row. Check its dates.")</f>
        <v/>
      </c>
    </row>
    <row r="32" ht="32" customHeight="1">
      <c r="A32" s="19">
        <f>IF($B32="","",ROW()-22)</f>
        <v/>
      </c>
      <c r="B32" s="20" t="n"/>
      <c r="C32" s="20" t="n"/>
      <c r="D32" s="21" t="n"/>
      <c r="E32" s="22" t="n"/>
      <c r="F32" s="22" t="n"/>
      <c r="G32" s="22" t="n"/>
      <c r="H32" s="22" t="n"/>
      <c r="I32" s="21" t="n"/>
      <c r="J32" s="20" t="n"/>
      <c r="K32" s="21" t="n"/>
      <c r="L32" s="20" t="n"/>
      <c r="M32" s="23">
        <f>IF($B32="","",COUNTIF(Criteria!$A$8:$A$207,$B32))</f>
        <v/>
      </c>
      <c r="N32" s="23">
        <f>IF($B32="","",COUNTIFS(Criteria!$A$8:$A$207,$B32,Criteria!$D$8:$D$207,"Met"))</f>
        <v/>
      </c>
      <c r="O32" s="23">
        <f>IF($B32="","",$M32-$N32-$P32)</f>
        <v/>
      </c>
      <c r="P32" s="23">
        <f>IF($B32="","",COUNTIFS(Criteria!$A$8:$A$207,$B32,Criteria!$D$8:$D$207,"Waived"))</f>
        <v/>
      </c>
      <c r="Q32" s="24">
        <f>IF($B32="","",IF($L32&lt;&gt;"","Decided: "&amp;$L32,IF($M32=0,"No criteria yet",IF($O32=0,"Ready to decide",$O32&amp;" of "&amp;$M32&amp;" open"))))</f>
        <v/>
      </c>
      <c r="R32" s="24">
        <f>IF($B32="","",IF($U32=1,"△ Name used twice",IF(OR($C32="",$D32=""),"△ Kind or Date is blank",IF(NOT(ISNUMBER($D32)),"△ Date isn't a date",IF(OR(AND($K32&lt;&gt;"",$L32=""),AND($K32="",$L32&lt;&gt;"")),"△ Fill in both Decided on and Outcome",IF($T32=1,"△ Decided or due soon, with no criteria",IF($V32=1,IF(TRIM($E32)="","△ No one is named to decide this gate",IF(TRIM($F32)="","△ No one is consulted","△ Two names in Decides")),IF($W32&lt;&gt;"","△ "&amp;$W32,IF($Z32&lt;&gt;"","△ "&amp;$Z32,IF($AA32&lt;&gt;"","△ "&amp;$AA32,"○ Clear"))))))))))</f>
        <v/>
      </c>
      <c r="T32" s="25">
        <f>IF($B32="",0,IF($M32&gt;0,0,IF(OR($K32&lt;&gt;"",$L32&lt;&gt;""),1,IF(ISNUMBER($D32),IF($D32-$C$10&lt;=N($B$12),1,0),0))))</f>
        <v/>
      </c>
      <c r="U32" s="25">
        <f>IF($B32="",0,IF(COUNTIF($B$23:$B$34,$B32)&gt;1,1,0))</f>
        <v/>
      </c>
      <c r="V32" s="25">
        <f>IF($B32="",0,IF(OR(TRIM($E32)="",TRIM($F32)="",ISNUMBER(SEARCH(",",$E32)),ISNUMBER(SEARCH(" and ",$E32))),1,0))</f>
        <v/>
      </c>
      <c r="W32" s="25">
        <f>IFERROR(IF($B32="","",IF(TRIM($G32)="","Review before it is blank",IF(TRIM($G32)="None","",IF(AND($K32&lt;&gt;"",OR($H32="",$I32="",$J32="")),"Decided, but the review isn't filled in",IF(AND($L32="Go",$J32="Not passed"),"Go on a review that didn't pass",IF(AND($K32="",ISNUMBER($D32),$D32-$C$10&lt;=N($B$11),OR($H32="",$I32="")),"Due soon, and the review isn't booked",IF(AND(ISNUMBER($I32),ISNUMBER($D32),$I32&gt;$D32),"Review is after the gate's Date",IF(AND(ISNUMBER($I32),ISNUMBER($K32),$I32&gt;$K32),"Review is after Decided on",IF(AND(TRIM($H32)&lt;&gt;"",OR(LEFT(TRIM($H32),FIND(" ",TRIM($H32)&amp;" ")-1)=LEFT(TRIM($B$8),FIND(" ",TRIM($B$8)&amp;" ")-1),LEFT(TRIM($H32),FIND(" ",TRIM($H32)&amp;" ")-1)=LEFT(TRIM($E32),FIND(" ",TRIM($E32)&amp;" ")-1))),"Reviewer is the Owner or decides this gate",""))))))))),"Can't read this row. Check its dates.")</f>
        <v/>
      </c>
      <c r="X32" s="25">
        <f>IF($B32="",0,SUMIFS(Criteria!$I$8:$I$207,Criteria!$A$8:$A$207,$B32))</f>
        <v/>
      </c>
      <c r="Y32" s="25">
        <f>IF($B32="",0,SUMIFS(Criteria!$J$8:$J$207,Criteria!$A$8:$A$207,$B32))</f>
        <v/>
      </c>
      <c r="Z32" s="25">
        <f>IFERROR(IF(OR($B32="",$L32&lt;&gt;"Go"),"",IF($O32&gt;0,"Go with "&amp;$O32&amp;IF($O32=1," criterion open"," criteria open"),IF($X32&gt;0,"Go with a waiver that has no reason",IF($Y32&gt;0,"Go with a Met line that has no evidence","")))),"Can't read this row. Check its dates.")</f>
        <v/>
      </c>
      <c r="AA32" s="25">
        <f>IFERROR(IF(OR($B32="",NOT(ISNUMBER($D32))),"",IF($D32&lt;MAX($D$22:$D31),"Dated before a gate above it",IF(AND($K32="",$D32&lt;$C$10),"Date has passed with no decision",IF(AND(ISNUMBER($K32),$K32&gt;$C$10),"Decided on is still ahead",IF(AND($C32="Go/no-go",ISNUMBER($B$9),$D32&gt;$B$9),"Go/no-go is after the Latest forecast",""))))),"Can't read this row. Check its dates.")</f>
        <v/>
      </c>
    </row>
    <row r="33" ht="32" customHeight="1">
      <c r="A33" s="19">
        <f>IF($B33="","",ROW()-22)</f>
        <v/>
      </c>
      <c r="B33" s="20" t="n"/>
      <c r="C33" s="20" t="n"/>
      <c r="D33" s="21" t="n"/>
      <c r="E33" s="22" t="n"/>
      <c r="F33" s="22" t="n"/>
      <c r="G33" s="22" t="n"/>
      <c r="H33" s="22" t="n"/>
      <c r="I33" s="21" t="n"/>
      <c r="J33" s="20" t="n"/>
      <c r="K33" s="21" t="n"/>
      <c r="L33" s="20" t="n"/>
      <c r="M33" s="23">
        <f>IF($B33="","",COUNTIF(Criteria!$A$8:$A$207,$B33))</f>
        <v/>
      </c>
      <c r="N33" s="23">
        <f>IF($B33="","",COUNTIFS(Criteria!$A$8:$A$207,$B33,Criteria!$D$8:$D$207,"Met"))</f>
        <v/>
      </c>
      <c r="O33" s="23">
        <f>IF($B33="","",$M33-$N33-$P33)</f>
        <v/>
      </c>
      <c r="P33" s="23">
        <f>IF($B33="","",COUNTIFS(Criteria!$A$8:$A$207,$B33,Criteria!$D$8:$D$207,"Waived"))</f>
        <v/>
      </c>
      <c r="Q33" s="24">
        <f>IF($B33="","",IF($L33&lt;&gt;"","Decided: "&amp;$L33,IF($M33=0,"No criteria yet",IF($O33=0,"Ready to decide",$O33&amp;" of "&amp;$M33&amp;" open"))))</f>
        <v/>
      </c>
      <c r="R33" s="24">
        <f>IF($B33="","",IF($U33=1,"△ Name used twice",IF(OR($C33="",$D33=""),"△ Kind or Date is blank",IF(NOT(ISNUMBER($D33)),"△ Date isn't a date",IF(OR(AND($K33&lt;&gt;"",$L33=""),AND($K33="",$L33&lt;&gt;"")),"△ Fill in both Decided on and Outcome",IF($T33=1,"△ Decided or due soon, with no criteria",IF($V33=1,IF(TRIM($E33)="","△ No one is named to decide this gate",IF(TRIM($F33)="","△ No one is consulted","△ Two names in Decides")),IF($W33&lt;&gt;"","△ "&amp;$W33,IF($Z33&lt;&gt;"","△ "&amp;$Z33,IF($AA33&lt;&gt;"","△ "&amp;$AA33,"○ Clear"))))))))))</f>
        <v/>
      </c>
      <c r="T33" s="25">
        <f>IF($B33="",0,IF($M33&gt;0,0,IF(OR($K33&lt;&gt;"",$L33&lt;&gt;""),1,IF(ISNUMBER($D33),IF($D33-$C$10&lt;=N($B$12),1,0),0))))</f>
        <v/>
      </c>
      <c r="U33" s="25">
        <f>IF($B33="",0,IF(COUNTIF($B$23:$B$34,$B33)&gt;1,1,0))</f>
        <v/>
      </c>
      <c r="V33" s="25">
        <f>IF($B33="",0,IF(OR(TRIM($E33)="",TRIM($F33)="",ISNUMBER(SEARCH(",",$E33)),ISNUMBER(SEARCH(" and ",$E33))),1,0))</f>
        <v/>
      </c>
      <c r="W33" s="25">
        <f>IFERROR(IF($B33="","",IF(TRIM($G33)="","Review before it is blank",IF(TRIM($G33)="None","",IF(AND($K33&lt;&gt;"",OR($H33="",$I33="",$J33="")),"Decided, but the review isn't filled in",IF(AND($L33="Go",$J33="Not passed"),"Go on a review that didn't pass",IF(AND($K33="",ISNUMBER($D33),$D33-$C$10&lt;=N($B$11),OR($H33="",$I33="")),"Due soon, and the review isn't booked",IF(AND(ISNUMBER($I33),ISNUMBER($D33),$I33&gt;$D33),"Review is after the gate's Date",IF(AND(ISNUMBER($I33),ISNUMBER($K33),$I33&gt;$K33),"Review is after Decided on",IF(AND(TRIM($H33)&lt;&gt;"",OR(LEFT(TRIM($H33),FIND(" ",TRIM($H33)&amp;" ")-1)=LEFT(TRIM($B$8),FIND(" ",TRIM($B$8)&amp;" ")-1),LEFT(TRIM($H33),FIND(" ",TRIM($H33)&amp;" ")-1)=LEFT(TRIM($E33),FIND(" ",TRIM($E33)&amp;" ")-1))),"Reviewer is the Owner or decides this gate",""))))))))),"Can't read this row. Check its dates.")</f>
        <v/>
      </c>
      <c r="X33" s="25">
        <f>IF($B33="",0,SUMIFS(Criteria!$I$8:$I$207,Criteria!$A$8:$A$207,$B33))</f>
        <v/>
      </c>
      <c r="Y33" s="25">
        <f>IF($B33="",0,SUMIFS(Criteria!$J$8:$J$207,Criteria!$A$8:$A$207,$B33))</f>
        <v/>
      </c>
      <c r="Z33" s="25">
        <f>IFERROR(IF(OR($B33="",$L33&lt;&gt;"Go"),"",IF($O33&gt;0,"Go with "&amp;$O33&amp;IF($O33=1," criterion open"," criteria open"),IF($X33&gt;0,"Go with a waiver that has no reason",IF($Y33&gt;0,"Go with a Met line that has no evidence","")))),"Can't read this row. Check its dates.")</f>
        <v/>
      </c>
      <c r="AA33" s="25">
        <f>IFERROR(IF(OR($B33="",NOT(ISNUMBER($D33))),"",IF($D33&lt;MAX($D$22:$D32),"Dated before a gate above it",IF(AND($K33="",$D33&lt;$C$10),"Date has passed with no decision",IF(AND(ISNUMBER($K33),$K33&gt;$C$10),"Decided on is still ahead",IF(AND($C33="Go/no-go",ISNUMBER($B$9),$D33&gt;$B$9),"Go/no-go is after the Latest forecast",""))))),"Can't read this row. Check its dates.")</f>
        <v/>
      </c>
    </row>
    <row r="34" ht="32" customHeight="1">
      <c r="A34" s="19">
        <f>IF($B34="","",ROW()-22)</f>
        <v/>
      </c>
      <c r="B34" s="20" t="n"/>
      <c r="C34" s="20" t="n"/>
      <c r="D34" s="21" t="n"/>
      <c r="E34" s="22" t="n"/>
      <c r="F34" s="22" t="n"/>
      <c r="G34" s="22" t="n"/>
      <c r="H34" s="22" t="n"/>
      <c r="I34" s="21" t="n"/>
      <c r="J34" s="20" t="n"/>
      <c r="K34" s="21" t="n"/>
      <c r="L34" s="20" t="n"/>
      <c r="M34" s="23">
        <f>IF($B34="","",COUNTIF(Criteria!$A$8:$A$207,$B34))</f>
        <v/>
      </c>
      <c r="N34" s="23">
        <f>IF($B34="","",COUNTIFS(Criteria!$A$8:$A$207,$B34,Criteria!$D$8:$D$207,"Met"))</f>
        <v/>
      </c>
      <c r="O34" s="23">
        <f>IF($B34="","",$M34-$N34-$P34)</f>
        <v/>
      </c>
      <c r="P34" s="23">
        <f>IF($B34="","",COUNTIFS(Criteria!$A$8:$A$207,$B34,Criteria!$D$8:$D$207,"Waived"))</f>
        <v/>
      </c>
      <c r="Q34" s="24">
        <f>IF($B34="","",IF($L34&lt;&gt;"","Decided: "&amp;$L34,IF($M34=0,"No criteria yet",IF($O34=0,"Ready to decide",$O34&amp;" of "&amp;$M34&amp;" open"))))</f>
        <v/>
      </c>
      <c r="R34" s="24">
        <f>IF($B34="","",IF($U34=1,"△ Name used twice",IF(OR($C34="",$D34=""),"△ Kind or Date is blank",IF(NOT(ISNUMBER($D34)),"△ Date isn't a date",IF(OR(AND($K34&lt;&gt;"",$L34=""),AND($K34="",$L34&lt;&gt;"")),"△ Fill in both Decided on and Outcome",IF($T34=1,"△ Decided or due soon, with no criteria",IF($V34=1,IF(TRIM($E34)="","△ No one is named to decide this gate",IF(TRIM($F34)="","△ No one is consulted","△ Two names in Decides")),IF($W34&lt;&gt;"","△ "&amp;$W34,IF($Z34&lt;&gt;"","△ "&amp;$Z34,IF($AA34&lt;&gt;"","△ "&amp;$AA34,"○ Clear"))))))))))</f>
        <v/>
      </c>
      <c r="T34" s="25">
        <f>IF($B34="",0,IF($M34&gt;0,0,IF(OR($K34&lt;&gt;"",$L34&lt;&gt;""),1,IF(ISNUMBER($D34),IF($D34-$C$10&lt;=N($B$12),1,0),0))))</f>
        <v/>
      </c>
      <c r="U34" s="25">
        <f>IF($B34="",0,IF(COUNTIF($B$23:$B$34,$B34)&gt;1,1,0))</f>
        <v/>
      </c>
      <c r="V34" s="25">
        <f>IF($B34="",0,IF(OR(TRIM($E34)="",TRIM($F34)="",ISNUMBER(SEARCH(",",$E34)),ISNUMBER(SEARCH(" and ",$E34))),1,0))</f>
        <v/>
      </c>
      <c r="W34" s="25">
        <f>IFERROR(IF($B34="","",IF(TRIM($G34)="","Review before it is blank",IF(TRIM($G34)="None","",IF(AND($K34&lt;&gt;"",OR($H34="",$I34="",$J34="")),"Decided, but the review isn't filled in",IF(AND($L34="Go",$J34="Not passed"),"Go on a review that didn't pass",IF(AND($K34="",ISNUMBER($D34),$D34-$C$10&lt;=N($B$11),OR($H34="",$I34="")),"Due soon, and the review isn't booked",IF(AND(ISNUMBER($I34),ISNUMBER($D34),$I34&gt;$D34),"Review is after the gate's Date",IF(AND(ISNUMBER($I34),ISNUMBER($K34),$I34&gt;$K34),"Review is after Decided on",IF(AND(TRIM($H34)&lt;&gt;"",OR(LEFT(TRIM($H34),FIND(" ",TRIM($H34)&amp;" ")-1)=LEFT(TRIM($B$8),FIND(" ",TRIM($B$8)&amp;" ")-1),LEFT(TRIM($H34),FIND(" ",TRIM($H34)&amp;" ")-1)=LEFT(TRIM($E34),FIND(" ",TRIM($E34)&amp;" ")-1))),"Reviewer is the Owner or decides this gate",""))))))))),"Can't read this row. Check its dates.")</f>
        <v/>
      </c>
      <c r="X34" s="25">
        <f>IF($B34="",0,SUMIFS(Criteria!$I$8:$I$207,Criteria!$A$8:$A$207,$B34))</f>
        <v/>
      </c>
      <c r="Y34" s="25">
        <f>IF($B34="",0,SUMIFS(Criteria!$J$8:$J$207,Criteria!$A$8:$A$207,$B34))</f>
        <v/>
      </c>
      <c r="Z34" s="25">
        <f>IFERROR(IF(OR($B34="",$L34&lt;&gt;"Go"),"",IF($O34&gt;0,"Go with "&amp;$O34&amp;IF($O34=1," criterion open"," criteria open"),IF($X34&gt;0,"Go with a waiver that has no reason",IF($Y34&gt;0,"Go with a Met line that has no evidence","")))),"Can't read this row. Check its dates.")</f>
        <v/>
      </c>
      <c r="AA34" s="25">
        <f>IFERROR(IF(OR($B34="",NOT(ISNUMBER($D34))),"",IF($D34&lt;MAX($D$22:$D33),"Dated before a gate above it",IF(AND($K34="",$D34&lt;$C$10),"Date has passed with no decision",IF(AND(ISNUMBER($K34),$K34&gt;$C$10),"Decided on is still ahead",IF(AND($C34="Go/no-go",ISNUMBER($B$9),$D34&gt;$B$9),"Go/no-go is after the Latest forecast",""))))),"Can't read this row. Check its dates.")</f>
        <v/>
      </c>
    </row>
  </sheetData>
  <sheetProtection selectLockedCells="0" selectUnlockedCells="0" sheet="1" objects="0" insertRows="1" insertHyperlinks="1" autoFilter="0" scenarios="0" formatColumns="0" deleteColumns="1" insertColumns="1" pivotTables="1" deleteRows="1" formatCells="0" formatRows="0" sort="0"/>
  <autoFilter ref="A22:R34"/>
  <mergeCells count="6">
    <mergeCell ref="B14:R14"/>
    <mergeCell ref="B17:R17"/>
    <mergeCell ref="B18:R18"/>
    <mergeCell ref="B15:R15"/>
    <mergeCell ref="B16:R16"/>
    <mergeCell ref="B19:R19"/>
  </mergeCells>
  <conditionalFormatting sqref="B14:B18">
    <cfRule type="expression" priority="1" dxfId="0" stopIfTrue="0">
      <formula>LEFT(B14,1)="△"</formula>
    </cfRule>
  </conditionalFormatting>
  <conditionalFormatting sqref="B19">
    <cfRule type="expression" priority="2" dxfId="0" stopIfTrue="0">
      <formula>AND(B19&lt;&gt;"",B19&lt;&gt;"○ Clear")</formula>
    </cfRule>
  </conditionalFormatting>
  <conditionalFormatting sqref="R23:R34">
    <cfRule type="expression" priority="3" dxfId="0" stopIfTrue="0">
      <formula>LEFT(R23,1)="△"</formula>
    </cfRule>
  </conditionalFormatting>
  <dataValidations count="18">
    <dataValidation sqref="B6" showDropDown="0" showInputMessage="1" showErrorMessage="0" allowBlank="1" promptTitle="Name" prompt="The project's name exactly as the Register writes it." errorStyle="stop"/>
    <dataValidation sqref="B7" showDropDown="0" showInputMessage="1" showErrorMessage="0" allowBlank="1" promptTitle="Sits under" prompt="The program it sits under, as the Register writes it. Leave it blank if it sits under no program." errorStyle="stop"/>
    <dataValidation sqref="B8" showDropDown="0" showInputMessage="1" showErrorMessage="0" allowBlank="1" promptTitle="Owner" prompt="The Register's Owner, written the same way: Anders (Engineering Manager). A reviewer with the same first name fails check 3." errorStyle="stop"/>
    <dataValidation sqref="B9" showDropDown="0" showInputMessage="1" showErrorMessage="1" allowBlank="1" errorTitle="Check this entry" error="Type a date, such as 30 Jun 2027." promptTitle="Latest forecast" prompt="Optional. The Register's Latest forecast for the project's finish. A Go/no-go dated after it fails check 5." type="date" errorStyle="stop" operator="between">
      <formula1>36526</formula1>
      <formula2>73415</formula2>
    </dataValidation>
    <dataValidation sqref="B10" showDropDown="0" showInputMessage="1" showErrorMessage="1" allowBlank="1" errorTitle="Check this entry" error="Type a date, such as 30 Jun 2027." promptTitle="As of" prompt="Optional. Leave it blank and the checks count from today. Type a date to see the file as it stood on that day." type="date" errorStyle="stop" operator="between">
      <formula1>36526</formula1>
      <formula2>73415</formula2>
    </dataValidation>
    <dataValidation sqref="B11" showDropDown="0" showInputMessage="1" showErrorMessage="1" allowBlank="1" errorTitle="Check this entry" error="Type a whole number of days, from 0 to 365." promptTitle="Book reviews, days ahead" prompt="Gates due within this many days need a reviewer and a review date. Starts at 30." type="whole" errorStyle="stop" operator="between">
      <formula1>0</formula1>
      <formula2>365</formula2>
    </dataValidation>
    <dataValidation sqref="B12" showDropDown="0" showInputMessage="1" showErrorMessage="1" allowBlank="1" errorTitle="Check this entry" error="Type a whole number of days, from 0 to 365." promptTitle="Write criteria, days ahead" prompt="A gate that is decided, or due within this many days, needs criteria. Gates further off can wait. Starts at 60." type="whole" errorStyle="stop" operator="between">
      <formula1>0</formula1>
      <formula2>365</formula2>
    </dataValidation>
    <dataValidation sqref="B23:B34" showDropDown="0" showInputMessage="1" showErrorMessage="1" allowBlank="1" errorTitle="Check this entry" error="Use a name no other gate has, with no * ? or ~, that doesn't start with &lt; &gt; or =. Criteria finds the gate by its name." promptTitle="Gate" prompt="A short name. Criteria finds the gate by it, so type it the same way there. Don't use * ? or ~, or start it with &lt; &gt; or =." type="custom" errorStyle="stop">
      <formula1>AND(ISERROR(FIND("*",B23)),ISERROR(FIND("?",B23)),ISERROR(FIND("~",B23)),LEFT(B23,1)&lt;&gt;"&lt;",LEFT(B23,1)&lt;&gt;"&gt;",LEFT(B23,1)&lt;&gt;"=",COUNTIF($B$23:$B$34,B23)&lt;=1)</formula1>
    </dataValidation>
    <dataValidation sqref="C23:C34" showDropDown="0" showInputMessage="1" showErrorMessage="1" allowBlank="1" errorTitle="Check this entry" error="Pick Phase gate, Go/no-go or Decision point." promptTitle="Kind" prompt="Phase gate, Go/no-go or Decision point. Read me says which is which." type="list" errorStyle="stop">
      <formula1>"Phase gate,Go/no-go,Decision point"</formula1>
    </dataValidation>
    <dataValidation sqref="D23:D34" showDropDown="0" showInputMessage="1" showErrorMessage="1" allowBlank="1" errorTitle="Check this entry" error="Type a date, such as 30 Jun 2027." promptTitle="Date" prompt="The day the gate is due to be decided. When it moves, type the new date here. The charter keeps the date it was signed with." type="date" errorStyle="stop" operator="between">
      <formula1>36526</formula1>
      <formula2>73415</formula2>
    </dataValidation>
    <dataValidation sqref="I23:I34" showDropDown="0" showInputMessage="1" showErrorMessage="1" allowBlank="1" errorTitle="Check this entry" error="Type a date, such as 30 Jun 2027." promptTitle="Review date" prompt="The day of the review, before the gate's Date." type="date" errorStyle="stop" operator="between">
      <formula1>36526</formula1>
      <formula2>73415</formula2>
    </dataValidation>
    <dataValidation sqref="K23:K34" showDropDown="0" showInputMessage="1" showErrorMessage="1" allowBlank="1" errorTitle="Check this entry" error="Type a date, such as 30 Jun 2027." promptTitle="Decided on" prompt="The day the gate was decided. Fill in Decided on and Outcome together, or leave both blank." type="date" errorStyle="stop" operator="between">
      <formula1>36526</formula1>
      <formula2>73415</formula2>
    </dataValidation>
    <dataValidation sqref="E23:E34" showDropDown="0" showInputMessage="1" showErrorMessage="0" allowBlank="1" promptTitle="Decides" prompt="The one person who decides, written the way the Register writes names: Priya (CTO). One name only." errorStyle="stop"/>
    <dataValidation sqref="F23:F34" showDropDown="0" showInputMessage="1" showErrorMessage="0" allowBlank="1" promptTitle="Consulted" prompt="Everyone asked before the decision, separated by commas. They don't decide." errorStyle="stop"/>
    <dataValidation sqref="H23:H34" showDropDown="0" showInputMessage="1" showErrorMessage="0" allowBlank="1" promptTitle="Reviewer" prompt="Who runs the review: someone other than the Owner and the person who decides." errorStyle="stop"/>
    <dataValidation sqref="G23:G34" showDropDown="0" showInputMessage="1" showErrorMessage="1" allowBlank="1" errorTitle="Check this entry" error="That review isn't on the list. You can keep it." promptTitle="Review before it" prompt="The review held before the decision. Pick one or type your own. Type None if there's no review." type="list" errorStyle="information">
      <formula1>"Business case review,Plan and estimate review,Security and code review,Rehearsal review,Independent readiness review,Handover review,Closure report review,None"</formula1>
    </dataValidation>
    <dataValidation sqref="J23:J34" showDropDown="0" showInputMessage="1" showErrorMessage="1" allowBlank="1" errorTitle="Check this entry" error="Pick Passed, Passed with actions or Not passed." promptTitle="Review result" prompt="Passed, Passed with actions or Not passed. Write any actions in Evidence on Criteria, or in the minutes." type="list" errorStyle="stop">
      <formula1>"Passed,Passed with actions,Not passed"</formula1>
    </dataValidation>
    <dataValidation sqref="L23:L34" showDropDown="0" showInputMessage="1" showErrorMessage="1" allowBlank="1" errorTitle="Check this entry" error="Pick Go, Revise, Defer or Stop." promptTitle="Outcome" prompt="Go, Revise, Defer or Stop. Fill in Outcome and Decided on together." type="list" errorStyle="stop">
      <formula1>"Go,Revise,Defer,Stop"</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J207"/>
  <sheetViews>
    <sheetView showGridLines="0" tabSelected="0" workbookViewId="0">
      <pane xSplit="2" topLeftCell="C1" activePane="topRight" state="frozen"/>
      <selection pane="topRight" activeCell="A1" sqref="A1"/>
    </sheetView>
  </sheetViews>
  <sheetFormatPr baseColWidth="8" defaultRowHeight="15"/>
  <cols>
    <col width="20" customWidth="1" min="1" max="1"/>
    <col width="46" customWidth="1" min="2" max="2"/>
    <col width="30" customWidth="1" min="3" max="3"/>
    <col width="10" customWidth="1" min="4" max="4"/>
    <col width="28" customWidth="1" min="5" max="5"/>
    <col width="34" customWidth="1" min="6" max="6"/>
    <col width="30" customWidth="1" min="7" max="7"/>
    <col hidden="1" outlineLevel="1" width="16" customWidth="1" min="8" max="10"/>
  </cols>
  <sheetData>
    <row r="1" ht="36" customHeight="1">
      <c r="B1" s="1" t="inlineStr">
        <is>
          <t>Criteria</t>
        </is>
      </c>
    </row>
    <row r="2" ht="16" customHeight="1">
      <c r="B2" s="8">
        <f>IF(TRIM(Gates!$B$6)="","","Project: "&amp;Gates!$B$6&amp;IF(TRIM(Gates!$B$7)="",".",". Sits under: "&amp;Gates!$B$7&amp;"."))</f>
        <v/>
      </c>
    </row>
    <row r="3" ht="18" customHeight="1"/>
    <row r="4" ht="6" customHeight="1"/>
    <row r="5" ht="18" customHeight="1">
      <c r="A5" s="9" t="inlineStr">
        <is>
          <t>CRITERIA</t>
        </is>
      </c>
      <c r="B5" s="9" t="n"/>
      <c r="C5" s="9" t="n"/>
      <c r="D5" s="9" t="n"/>
      <c r="E5" s="9" t="n"/>
      <c r="F5" s="9" t="n"/>
      <c r="G5" s="9" t="n"/>
    </row>
    <row r="6" ht="6" customHeight="1"/>
    <row r="7" ht="30" customHeight="1">
      <c r="A7" s="18" t="inlineStr">
        <is>
          <t>Gate</t>
        </is>
      </c>
      <c r="B7" s="18" t="inlineStr">
        <is>
          <t>Criterion</t>
        </is>
      </c>
      <c r="C7" s="18" t="inlineStr">
        <is>
          <t>Owner (says it's met)</t>
        </is>
      </c>
      <c r="D7" s="18" t="inlineStr">
        <is>
          <t>Status</t>
        </is>
      </c>
      <c r="E7" s="18" t="inlineStr">
        <is>
          <t>Reason</t>
        </is>
      </c>
      <c r="F7" s="18" t="inlineStr">
        <is>
          <t>Evidence</t>
        </is>
      </c>
      <c r="G7" s="17" t="inlineStr">
        <is>
          <t>Check</t>
        </is>
      </c>
      <c r="H7" s="17" t="inlineStr">
        <is>
          <t>Names no gate on Gates (1 or 0)</t>
        </is>
      </c>
      <c r="I7" s="17" t="inlineStr">
        <is>
          <t>Waived with no reason (1 or 0)</t>
        </is>
      </c>
      <c r="J7" s="17" t="inlineStr">
        <is>
          <t>Met with no evidence (1 or 0)</t>
        </is>
      </c>
    </row>
    <row r="8" ht="19" customHeight="1">
      <c r="A8" s="20" t="n"/>
      <c r="B8" s="22" t="n"/>
      <c r="C8" s="20" t="n"/>
      <c r="D8" s="20" t="n"/>
      <c r="E8" s="22" t="n"/>
      <c r="F8" s="22" t="n"/>
      <c r="G8" s="25">
        <f>IF(COUNTA($A8:$F8)=0,"",IF(TRIM($A8)="","△ No gate",IF(COUNTIF(Gates!$B$23:$B$34,$A8)=0,"△ Gate not on the Gates tab",IF(TRIM($B8)="","△ No criterion written",IF(TRIM($C8)="","△ No owner",IF($D8="","△ No status",IF(AND($D8="Waived",TRIM($E8)=""),"△ Waived with no reason",IF(AND($D8="Met",TRIM($F8)=""),"△ Met with no evidence","○ Clear"))))))))</f>
        <v/>
      </c>
      <c r="H8" s="26">
        <f>IF(OR($G8="△ No gate",$G8="△ Gate not on the Gates tab"),1,0)</f>
        <v/>
      </c>
      <c r="I8" s="26">
        <f>IF(AND($D8="Waived",TRIM($E8)=""),1,0)</f>
        <v/>
      </c>
      <c r="J8" s="26">
        <f>IF(AND($D8="Met",TRIM($F8)=""),1,0)</f>
        <v/>
      </c>
    </row>
    <row r="9" ht="19" customHeight="1">
      <c r="A9" s="20" t="n"/>
      <c r="B9" s="22" t="n"/>
      <c r="C9" s="20" t="n"/>
      <c r="D9" s="20" t="n"/>
      <c r="E9" s="22" t="n"/>
      <c r="F9" s="22" t="n"/>
      <c r="G9" s="25">
        <f>IF(COUNTA($A9:$F9)=0,"",IF(TRIM($A9)="","△ No gate",IF(COUNTIF(Gates!$B$23:$B$34,$A9)=0,"△ Gate not on the Gates tab",IF(TRIM($B9)="","△ No criterion written",IF(TRIM($C9)="","△ No owner",IF($D9="","△ No status",IF(AND($D9="Waived",TRIM($E9)=""),"△ Waived with no reason",IF(AND($D9="Met",TRIM($F9)=""),"△ Met with no evidence","○ Clear"))))))))</f>
        <v/>
      </c>
      <c r="H9" s="26">
        <f>IF(OR($G9="△ No gate",$G9="△ Gate not on the Gates tab"),1,0)</f>
        <v/>
      </c>
      <c r="I9" s="26">
        <f>IF(AND($D9="Waived",TRIM($E9)=""),1,0)</f>
        <v/>
      </c>
      <c r="J9" s="26">
        <f>IF(AND($D9="Met",TRIM($F9)=""),1,0)</f>
        <v/>
      </c>
    </row>
    <row r="10" ht="19" customHeight="1">
      <c r="A10" s="20" t="n"/>
      <c r="B10" s="22" t="n"/>
      <c r="C10" s="20" t="n"/>
      <c r="D10" s="20" t="n"/>
      <c r="E10" s="22" t="n"/>
      <c r="F10" s="22" t="n"/>
      <c r="G10" s="25">
        <f>IF(COUNTA($A10:$F10)=0,"",IF(TRIM($A10)="","△ No gate",IF(COUNTIF(Gates!$B$23:$B$34,$A10)=0,"△ Gate not on the Gates tab",IF(TRIM($B10)="","△ No criterion written",IF(TRIM($C10)="","△ No owner",IF($D10="","△ No status",IF(AND($D10="Waived",TRIM($E10)=""),"△ Waived with no reason",IF(AND($D10="Met",TRIM($F10)=""),"△ Met with no evidence","○ Clear"))))))))</f>
        <v/>
      </c>
      <c r="H10" s="26">
        <f>IF(OR($G10="△ No gate",$G10="△ Gate not on the Gates tab"),1,0)</f>
        <v/>
      </c>
      <c r="I10" s="26">
        <f>IF(AND($D10="Waived",TRIM($E10)=""),1,0)</f>
        <v/>
      </c>
      <c r="J10" s="26">
        <f>IF(AND($D10="Met",TRIM($F10)=""),1,0)</f>
        <v/>
      </c>
    </row>
    <row r="11" ht="19" customHeight="1">
      <c r="A11" s="20" t="n"/>
      <c r="B11" s="22" t="n"/>
      <c r="C11" s="20" t="n"/>
      <c r="D11" s="20" t="n"/>
      <c r="E11" s="22" t="n"/>
      <c r="F11" s="22" t="n"/>
      <c r="G11" s="25">
        <f>IF(COUNTA($A11:$F11)=0,"",IF(TRIM($A11)="","△ No gate",IF(COUNTIF(Gates!$B$23:$B$34,$A11)=0,"△ Gate not on the Gates tab",IF(TRIM($B11)="","△ No criterion written",IF(TRIM($C11)="","△ No owner",IF($D11="","△ No status",IF(AND($D11="Waived",TRIM($E11)=""),"△ Waived with no reason",IF(AND($D11="Met",TRIM($F11)=""),"△ Met with no evidence","○ Clear"))))))))</f>
        <v/>
      </c>
      <c r="H11" s="26">
        <f>IF(OR($G11="△ No gate",$G11="△ Gate not on the Gates tab"),1,0)</f>
        <v/>
      </c>
      <c r="I11" s="26">
        <f>IF(AND($D11="Waived",TRIM($E11)=""),1,0)</f>
        <v/>
      </c>
      <c r="J11" s="26">
        <f>IF(AND($D11="Met",TRIM($F11)=""),1,0)</f>
        <v/>
      </c>
    </row>
    <row r="12" ht="19" customHeight="1">
      <c r="A12" s="20" t="n"/>
      <c r="B12" s="22" t="n"/>
      <c r="C12" s="20" t="n"/>
      <c r="D12" s="20" t="n"/>
      <c r="E12" s="22" t="n"/>
      <c r="F12" s="22" t="n"/>
      <c r="G12" s="25">
        <f>IF(COUNTA($A12:$F12)=0,"",IF(TRIM($A12)="","△ No gate",IF(COUNTIF(Gates!$B$23:$B$34,$A12)=0,"△ Gate not on the Gates tab",IF(TRIM($B12)="","△ No criterion written",IF(TRIM($C12)="","△ No owner",IF($D12="","△ No status",IF(AND($D12="Waived",TRIM($E12)=""),"△ Waived with no reason",IF(AND($D12="Met",TRIM($F12)=""),"△ Met with no evidence","○ Clear"))))))))</f>
        <v/>
      </c>
      <c r="H12" s="26">
        <f>IF(OR($G12="△ No gate",$G12="△ Gate not on the Gates tab"),1,0)</f>
        <v/>
      </c>
      <c r="I12" s="26">
        <f>IF(AND($D12="Waived",TRIM($E12)=""),1,0)</f>
        <v/>
      </c>
      <c r="J12" s="26">
        <f>IF(AND($D12="Met",TRIM($F12)=""),1,0)</f>
        <v/>
      </c>
    </row>
    <row r="13" ht="19" customHeight="1">
      <c r="A13" s="20" t="n"/>
      <c r="B13" s="22" t="n"/>
      <c r="C13" s="20" t="n"/>
      <c r="D13" s="20" t="n"/>
      <c r="E13" s="22" t="n"/>
      <c r="F13" s="22" t="n"/>
      <c r="G13" s="25">
        <f>IF(COUNTA($A13:$F13)=0,"",IF(TRIM($A13)="","△ No gate",IF(COUNTIF(Gates!$B$23:$B$34,$A13)=0,"△ Gate not on the Gates tab",IF(TRIM($B13)="","△ No criterion written",IF(TRIM($C13)="","△ No owner",IF($D13="","△ No status",IF(AND($D13="Waived",TRIM($E13)=""),"△ Waived with no reason",IF(AND($D13="Met",TRIM($F13)=""),"△ Met with no evidence","○ Clear"))))))))</f>
        <v/>
      </c>
      <c r="H13" s="26">
        <f>IF(OR($G13="△ No gate",$G13="△ Gate not on the Gates tab"),1,0)</f>
        <v/>
      </c>
      <c r="I13" s="26">
        <f>IF(AND($D13="Waived",TRIM($E13)=""),1,0)</f>
        <v/>
      </c>
      <c r="J13" s="26">
        <f>IF(AND($D13="Met",TRIM($F13)=""),1,0)</f>
        <v/>
      </c>
    </row>
    <row r="14" ht="19" customHeight="1">
      <c r="A14" s="20" t="n"/>
      <c r="B14" s="22" t="n"/>
      <c r="C14" s="20" t="n"/>
      <c r="D14" s="20" t="n"/>
      <c r="E14" s="22" t="n"/>
      <c r="F14" s="22" t="n"/>
      <c r="G14" s="25">
        <f>IF(COUNTA($A14:$F14)=0,"",IF(TRIM($A14)="","△ No gate",IF(COUNTIF(Gates!$B$23:$B$34,$A14)=0,"△ Gate not on the Gates tab",IF(TRIM($B14)="","△ No criterion written",IF(TRIM($C14)="","△ No owner",IF($D14="","△ No status",IF(AND($D14="Waived",TRIM($E14)=""),"△ Waived with no reason",IF(AND($D14="Met",TRIM($F14)=""),"△ Met with no evidence","○ Clear"))))))))</f>
        <v/>
      </c>
      <c r="H14" s="26">
        <f>IF(OR($G14="△ No gate",$G14="△ Gate not on the Gates tab"),1,0)</f>
        <v/>
      </c>
      <c r="I14" s="26">
        <f>IF(AND($D14="Waived",TRIM($E14)=""),1,0)</f>
        <v/>
      </c>
      <c r="J14" s="26">
        <f>IF(AND($D14="Met",TRIM($F14)=""),1,0)</f>
        <v/>
      </c>
    </row>
    <row r="15" ht="19" customHeight="1">
      <c r="A15" s="20" t="n"/>
      <c r="B15" s="22" t="n"/>
      <c r="C15" s="20" t="n"/>
      <c r="D15" s="20" t="n"/>
      <c r="E15" s="22" t="n"/>
      <c r="F15" s="22" t="n"/>
      <c r="G15" s="25">
        <f>IF(COUNTA($A15:$F15)=0,"",IF(TRIM($A15)="","△ No gate",IF(COUNTIF(Gates!$B$23:$B$34,$A15)=0,"△ Gate not on the Gates tab",IF(TRIM($B15)="","△ No criterion written",IF(TRIM($C15)="","△ No owner",IF($D15="","△ No status",IF(AND($D15="Waived",TRIM($E15)=""),"△ Waived with no reason",IF(AND($D15="Met",TRIM($F15)=""),"△ Met with no evidence","○ Clear"))))))))</f>
        <v/>
      </c>
      <c r="H15" s="26">
        <f>IF(OR($G15="△ No gate",$G15="△ Gate not on the Gates tab"),1,0)</f>
        <v/>
      </c>
      <c r="I15" s="26">
        <f>IF(AND($D15="Waived",TRIM($E15)=""),1,0)</f>
        <v/>
      </c>
      <c r="J15" s="26">
        <f>IF(AND($D15="Met",TRIM($F15)=""),1,0)</f>
        <v/>
      </c>
    </row>
    <row r="16" ht="19" customHeight="1">
      <c r="A16" s="20" t="n"/>
      <c r="B16" s="22" t="n"/>
      <c r="C16" s="20" t="n"/>
      <c r="D16" s="20" t="n"/>
      <c r="E16" s="22" t="n"/>
      <c r="F16" s="22" t="n"/>
      <c r="G16" s="25">
        <f>IF(COUNTA($A16:$F16)=0,"",IF(TRIM($A16)="","△ No gate",IF(COUNTIF(Gates!$B$23:$B$34,$A16)=0,"△ Gate not on the Gates tab",IF(TRIM($B16)="","△ No criterion written",IF(TRIM($C16)="","△ No owner",IF($D16="","△ No status",IF(AND($D16="Waived",TRIM($E16)=""),"△ Waived with no reason",IF(AND($D16="Met",TRIM($F16)=""),"△ Met with no evidence","○ Clear"))))))))</f>
        <v/>
      </c>
      <c r="H16" s="26">
        <f>IF(OR($G16="△ No gate",$G16="△ Gate not on the Gates tab"),1,0)</f>
        <v/>
      </c>
      <c r="I16" s="26">
        <f>IF(AND($D16="Waived",TRIM($E16)=""),1,0)</f>
        <v/>
      </c>
      <c r="J16" s="26">
        <f>IF(AND($D16="Met",TRIM($F16)=""),1,0)</f>
        <v/>
      </c>
    </row>
    <row r="17" ht="19" customHeight="1">
      <c r="A17" s="20" t="n"/>
      <c r="B17" s="22" t="n"/>
      <c r="C17" s="20" t="n"/>
      <c r="D17" s="20" t="n"/>
      <c r="E17" s="22" t="n"/>
      <c r="F17" s="22" t="n"/>
      <c r="G17" s="25">
        <f>IF(COUNTA($A17:$F17)=0,"",IF(TRIM($A17)="","△ No gate",IF(COUNTIF(Gates!$B$23:$B$34,$A17)=0,"△ Gate not on the Gates tab",IF(TRIM($B17)="","△ No criterion written",IF(TRIM($C17)="","△ No owner",IF($D17="","△ No status",IF(AND($D17="Waived",TRIM($E17)=""),"△ Waived with no reason",IF(AND($D17="Met",TRIM($F17)=""),"△ Met with no evidence","○ Clear"))))))))</f>
        <v/>
      </c>
      <c r="H17" s="26">
        <f>IF(OR($G17="△ No gate",$G17="△ Gate not on the Gates tab"),1,0)</f>
        <v/>
      </c>
      <c r="I17" s="26">
        <f>IF(AND($D17="Waived",TRIM($E17)=""),1,0)</f>
        <v/>
      </c>
      <c r="J17" s="26">
        <f>IF(AND($D17="Met",TRIM($F17)=""),1,0)</f>
        <v/>
      </c>
    </row>
    <row r="18" ht="19" customHeight="1">
      <c r="A18" s="20" t="n"/>
      <c r="B18" s="22" t="n"/>
      <c r="C18" s="20" t="n"/>
      <c r="D18" s="20" t="n"/>
      <c r="E18" s="22" t="n"/>
      <c r="F18" s="22" t="n"/>
      <c r="G18" s="25">
        <f>IF(COUNTA($A18:$F18)=0,"",IF(TRIM($A18)="","△ No gate",IF(COUNTIF(Gates!$B$23:$B$34,$A18)=0,"△ Gate not on the Gates tab",IF(TRIM($B18)="","△ No criterion written",IF(TRIM($C18)="","△ No owner",IF($D18="","△ No status",IF(AND($D18="Waived",TRIM($E18)=""),"△ Waived with no reason",IF(AND($D18="Met",TRIM($F18)=""),"△ Met with no evidence","○ Clear"))))))))</f>
        <v/>
      </c>
      <c r="H18" s="26">
        <f>IF(OR($G18="△ No gate",$G18="△ Gate not on the Gates tab"),1,0)</f>
        <v/>
      </c>
      <c r="I18" s="26">
        <f>IF(AND($D18="Waived",TRIM($E18)=""),1,0)</f>
        <v/>
      </c>
      <c r="J18" s="26">
        <f>IF(AND($D18="Met",TRIM($F18)=""),1,0)</f>
        <v/>
      </c>
    </row>
    <row r="19" ht="19" customHeight="1">
      <c r="A19" s="20" t="n"/>
      <c r="B19" s="22" t="n"/>
      <c r="C19" s="20" t="n"/>
      <c r="D19" s="20" t="n"/>
      <c r="E19" s="22" t="n"/>
      <c r="F19" s="22" t="n"/>
      <c r="G19" s="25">
        <f>IF(COUNTA($A19:$F19)=0,"",IF(TRIM($A19)="","△ No gate",IF(COUNTIF(Gates!$B$23:$B$34,$A19)=0,"△ Gate not on the Gates tab",IF(TRIM($B19)="","△ No criterion written",IF(TRIM($C19)="","△ No owner",IF($D19="","△ No status",IF(AND($D19="Waived",TRIM($E19)=""),"△ Waived with no reason",IF(AND($D19="Met",TRIM($F19)=""),"△ Met with no evidence","○ Clear"))))))))</f>
        <v/>
      </c>
      <c r="H19" s="26">
        <f>IF(OR($G19="△ No gate",$G19="△ Gate not on the Gates tab"),1,0)</f>
        <v/>
      </c>
      <c r="I19" s="26">
        <f>IF(AND($D19="Waived",TRIM($E19)=""),1,0)</f>
        <v/>
      </c>
      <c r="J19" s="26">
        <f>IF(AND($D19="Met",TRIM($F19)=""),1,0)</f>
        <v/>
      </c>
    </row>
    <row r="20" ht="19" customHeight="1">
      <c r="A20" s="20" t="n"/>
      <c r="B20" s="22" t="n"/>
      <c r="C20" s="20" t="n"/>
      <c r="D20" s="20" t="n"/>
      <c r="E20" s="22" t="n"/>
      <c r="F20" s="22" t="n"/>
      <c r="G20" s="25">
        <f>IF(COUNTA($A20:$F20)=0,"",IF(TRIM($A20)="","△ No gate",IF(COUNTIF(Gates!$B$23:$B$34,$A20)=0,"△ Gate not on the Gates tab",IF(TRIM($B20)="","△ No criterion written",IF(TRIM($C20)="","△ No owner",IF($D20="","△ No status",IF(AND($D20="Waived",TRIM($E20)=""),"△ Waived with no reason",IF(AND($D20="Met",TRIM($F20)=""),"△ Met with no evidence","○ Clear"))))))))</f>
        <v/>
      </c>
      <c r="H20" s="26">
        <f>IF(OR($G20="△ No gate",$G20="△ Gate not on the Gates tab"),1,0)</f>
        <v/>
      </c>
      <c r="I20" s="26">
        <f>IF(AND($D20="Waived",TRIM($E20)=""),1,0)</f>
        <v/>
      </c>
      <c r="J20" s="26">
        <f>IF(AND($D20="Met",TRIM($F20)=""),1,0)</f>
        <v/>
      </c>
    </row>
    <row r="21" ht="19" customHeight="1">
      <c r="A21" s="20" t="n"/>
      <c r="B21" s="22" t="n"/>
      <c r="C21" s="20" t="n"/>
      <c r="D21" s="20" t="n"/>
      <c r="E21" s="22" t="n"/>
      <c r="F21" s="22" t="n"/>
      <c r="G21" s="25">
        <f>IF(COUNTA($A21:$F21)=0,"",IF(TRIM($A21)="","△ No gate",IF(COUNTIF(Gates!$B$23:$B$34,$A21)=0,"△ Gate not on the Gates tab",IF(TRIM($B21)="","△ No criterion written",IF(TRIM($C21)="","△ No owner",IF($D21="","△ No status",IF(AND($D21="Waived",TRIM($E21)=""),"△ Waived with no reason",IF(AND($D21="Met",TRIM($F21)=""),"△ Met with no evidence","○ Clear"))))))))</f>
        <v/>
      </c>
      <c r="H21" s="26">
        <f>IF(OR($G21="△ No gate",$G21="△ Gate not on the Gates tab"),1,0)</f>
        <v/>
      </c>
      <c r="I21" s="26">
        <f>IF(AND($D21="Waived",TRIM($E21)=""),1,0)</f>
        <v/>
      </c>
      <c r="J21" s="26">
        <f>IF(AND($D21="Met",TRIM($F21)=""),1,0)</f>
        <v/>
      </c>
    </row>
    <row r="22" ht="19" customHeight="1">
      <c r="A22" s="20" t="n"/>
      <c r="B22" s="22" t="n"/>
      <c r="C22" s="20" t="n"/>
      <c r="D22" s="20" t="n"/>
      <c r="E22" s="22" t="n"/>
      <c r="F22" s="22" t="n"/>
      <c r="G22" s="25">
        <f>IF(COUNTA($A22:$F22)=0,"",IF(TRIM($A22)="","△ No gate",IF(COUNTIF(Gates!$B$23:$B$34,$A22)=0,"△ Gate not on the Gates tab",IF(TRIM($B22)="","△ No criterion written",IF(TRIM($C22)="","△ No owner",IF($D22="","△ No status",IF(AND($D22="Waived",TRIM($E22)=""),"△ Waived with no reason",IF(AND($D22="Met",TRIM($F22)=""),"△ Met with no evidence","○ Clear"))))))))</f>
        <v/>
      </c>
      <c r="H22" s="26">
        <f>IF(OR($G22="△ No gate",$G22="△ Gate not on the Gates tab"),1,0)</f>
        <v/>
      </c>
      <c r="I22" s="26">
        <f>IF(AND($D22="Waived",TRIM($E22)=""),1,0)</f>
        <v/>
      </c>
      <c r="J22" s="26">
        <f>IF(AND($D22="Met",TRIM($F22)=""),1,0)</f>
        <v/>
      </c>
    </row>
    <row r="23" ht="19" customHeight="1">
      <c r="A23" s="20" t="n"/>
      <c r="B23" s="22" t="n"/>
      <c r="C23" s="20" t="n"/>
      <c r="D23" s="20" t="n"/>
      <c r="E23" s="22" t="n"/>
      <c r="F23" s="22" t="n"/>
      <c r="G23" s="25">
        <f>IF(COUNTA($A23:$F23)=0,"",IF(TRIM($A23)="","△ No gate",IF(COUNTIF(Gates!$B$23:$B$34,$A23)=0,"△ Gate not on the Gates tab",IF(TRIM($B23)="","△ No criterion written",IF(TRIM($C23)="","△ No owner",IF($D23="","△ No status",IF(AND($D23="Waived",TRIM($E23)=""),"△ Waived with no reason",IF(AND($D23="Met",TRIM($F23)=""),"△ Met with no evidence","○ Clear"))))))))</f>
        <v/>
      </c>
      <c r="H23" s="26">
        <f>IF(OR($G23="△ No gate",$G23="△ Gate not on the Gates tab"),1,0)</f>
        <v/>
      </c>
      <c r="I23" s="26">
        <f>IF(AND($D23="Waived",TRIM($E23)=""),1,0)</f>
        <v/>
      </c>
      <c r="J23" s="26">
        <f>IF(AND($D23="Met",TRIM($F23)=""),1,0)</f>
        <v/>
      </c>
    </row>
    <row r="24" ht="19" customHeight="1">
      <c r="A24" s="20" t="n"/>
      <c r="B24" s="22" t="n"/>
      <c r="C24" s="20" t="n"/>
      <c r="D24" s="20" t="n"/>
      <c r="E24" s="22" t="n"/>
      <c r="F24" s="22" t="n"/>
      <c r="G24" s="25">
        <f>IF(COUNTA($A24:$F24)=0,"",IF(TRIM($A24)="","△ No gate",IF(COUNTIF(Gates!$B$23:$B$34,$A24)=0,"△ Gate not on the Gates tab",IF(TRIM($B24)="","△ No criterion written",IF(TRIM($C24)="","△ No owner",IF($D24="","△ No status",IF(AND($D24="Waived",TRIM($E24)=""),"△ Waived with no reason",IF(AND($D24="Met",TRIM($F24)=""),"△ Met with no evidence","○ Clear"))))))))</f>
        <v/>
      </c>
      <c r="H24" s="26">
        <f>IF(OR($G24="△ No gate",$G24="△ Gate not on the Gates tab"),1,0)</f>
        <v/>
      </c>
      <c r="I24" s="26">
        <f>IF(AND($D24="Waived",TRIM($E24)=""),1,0)</f>
        <v/>
      </c>
      <c r="J24" s="26">
        <f>IF(AND($D24="Met",TRIM($F24)=""),1,0)</f>
        <v/>
      </c>
    </row>
    <row r="25" ht="19" customHeight="1">
      <c r="A25" s="20" t="n"/>
      <c r="B25" s="22" t="n"/>
      <c r="C25" s="20" t="n"/>
      <c r="D25" s="20" t="n"/>
      <c r="E25" s="22" t="n"/>
      <c r="F25" s="22" t="n"/>
      <c r="G25" s="25">
        <f>IF(COUNTA($A25:$F25)=0,"",IF(TRIM($A25)="","△ No gate",IF(COUNTIF(Gates!$B$23:$B$34,$A25)=0,"△ Gate not on the Gates tab",IF(TRIM($B25)="","△ No criterion written",IF(TRIM($C25)="","△ No owner",IF($D25="","△ No status",IF(AND($D25="Waived",TRIM($E25)=""),"△ Waived with no reason",IF(AND($D25="Met",TRIM($F25)=""),"△ Met with no evidence","○ Clear"))))))))</f>
        <v/>
      </c>
      <c r="H25" s="26">
        <f>IF(OR($G25="△ No gate",$G25="△ Gate not on the Gates tab"),1,0)</f>
        <v/>
      </c>
      <c r="I25" s="26">
        <f>IF(AND($D25="Waived",TRIM($E25)=""),1,0)</f>
        <v/>
      </c>
      <c r="J25" s="26">
        <f>IF(AND($D25="Met",TRIM($F25)=""),1,0)</f>
        <v/>
      </c>
    </row>
    <row r="26" ht="19" customHeight="1">
      <c r="A26" s="20" t="n"/>
      <c r="B26" s="22" t="n"/>
      <c r="C26" s="20" t="n"/>
      <c r="D26" s="20" t="n"/>
      <c r="E26" s="22" t="n"/>
      <c r="F26" s="22" t="n"/>
      <c r="G26" s="25">
        <f>IF(COUNTA($A26:$F26)=0,"",IF(TRIM($A26)="","△ No gate",IF(COUNTIF(Gates!$B$23:$B$34,$A26)=0,"△ Gate not on the Gates tab",IF(TRIM($B26)="","△ No criterion written",IF(TRIM($C26)="","△ No owner",IF($D26="","△ No status",IF(AND($D26="Waived",TRIM($E26)=""),"△ Waived with no reason",IF(AND($D26="Met",TRIM($F26)=""),"△ Met with no evidence","○ Clear"))))))))</f>
        <v/>
      </c>
      <c r="H26" s="26">
        <f>IF(OR($G26="△ No gate",$G26="△ Gate not on the Gates tab"),1,0)</f>
        <v/>
      </c>
      <c r="I26" s="26">
        <f>IF(AND($D26="Waived",TRIM($E26)=""),1,0)</f>
        <v/>
      </c>
      <c r="J26" s="26">
        <f>IF(AND($D26="Met",TRIM($F26)=""),1,0)</f>
        <v/>
      </c>
    </row>
    <row r="27" ht="19" customHeight="1">
      <c r="A27" s="20" t="n"/>
      <c r="B27" s="22" t="n"/>
      <c r="C27" s="20" t="n"/>
      <c r="D27" s="20" t="n"/>
      <c r="E27" s="22" t="n"/>
      <c r="F27" s="22" t="n"/>
      <c r="G27" s="25">
        <f>IF(COUNTA($A27:$F27)=0,"",IF(TRIM($A27)="","△ No gate",IF(COUNTIF(Gates!$B$23:$B$34,$A27)=0,"△ Gate not on the Gates tab",IF(TRIM($B27)="","△ No criterion written",IF(TRIM($C27)="","△ No owner",IF($D27="","△ No status",IF(AND($D27="Waived",TRIM($E27)=""),"△ Waived with no reason",IF(AND($D27="Met",TRIM($F27)=""),"△ Met with no evidence","○ Clear"))))))))</f>
        <v/>
      </c>
      <c r="H27" s="26">
        <f>IF(OR($G27="△ No gate",$G27="△ Gate not on the Gates tab"),1,0)</f>
        <v/>
      </c>
      <c r="I27" s="26">
        <f>IF(AND($D27="Waived",TRIM($E27)=""),1,0)</f>
        <v/>
      </c>
      <c r="J27" s="26">
        <f>IF(AND($D27="Met",TRIM($F27)=""),1,0)</f>
        <v/>
      </c>
    </row>
    <row r="28" ht="19" customHeight="1">
      <c r="A28" s="20" t="n"/>
      <c r="B28" s="22" t="n"/>
      <c r="C28" s="20" t="n"/>
      <c r="D28" s="20" t="n"/>
      <c r="E28" s="22" t="n"/>
      <c r="F28" s="22" t="n"/>
      <c r="G28" s="25">
        <f>IF(COUNTA($A28:$F28)=0,"",IF(TRIM($A28)="","△ No gate",IF(COUNTIF(Gates!$B$23:$B$34,$A28)=0,"△ Gate not on the Gates tab",IF(TRIM($B28)="","△ No criterion written",IF(TRIM($C28)="","△ No owner",IF($D28="","△ No status",IF(AND($D28="Waived",TRIM($E28)=""),"△ Waived with no reason",IF(AND($D28="Met",TRIM($F28)=""),"△ Met with no evidence","○ Clear"))))))))</f>
        <v/>
      </c>
      <c r="H28" s="26">
        <f>IF(OR($G28="△ No gate",$G28="△ Gate not on the Gates tab"),1,0)</f>
        <v/>
      </c>
      <c r="I28" s="26">
        <f>IF(AND($D28="Waived",TRIM($E28)=""),1,0)</f>
        <v/>
      </c>
      <c r="J28" s="26">
        <f>IF(AND($D28="Met",TRIM($F28)=""),1,0)</f>
        <v/>
      </c>
    </row>
    <row r="29" ht="19" customHeight="1">
      <c r="A29" s="20" t="n"/>
      <c r="B29" s="22" t="n"/>
      <c r="C29" s="20" t="n"/>
      <c r="D29" s="20" t="n"/>
      <c r="E29" s="22" t="n"/>
      <c r="F29" s="22" t="n"/>
      <c r="G29" s="25">
        <f>IF(COUNTA($A29:$F29)=0,"",IF(TRIM($A29)="","△ No gate",IF(COUNTIF(Gates!$B$23:$B$34,$A29)=0,"△ Gate not on the Gates tab",IF(TRIM($B29)="","△ No criterion written",IF(TRIM($C29)="","△ No owner",IF($D29="","△ No status",IF(AND($D29="Waived",TRIM($E29)=""),"△ Waived with no reason",IF(AND($D29="Met",TRIM($F29)=""),"△ Met with no evidence","○ Clear"))))))))</f>
        <v/>
      </c>
      <c r="H29" s="26">
        <f>IF(OR($G29="△ No gate",$G29="△ Gate not on the Gates tab"),1,0)</f>
        <v/>
      </c>
      <c r="I29" s="26">
        <f>IF(AND($D29="Waived",TRIM($E29)=""),1,0)</f>
        <v/>
      </c>
      <c r="J29" s="26">
        <f>IF(AND($D29="Met",TRIM($F29)=""),1,0)</f>
        <v/>
      </c>
    </row>
    <row r="30" ht="19" customHeight="1">
      <c r="A30" s="20" t="n"/>
      <c r="B30" s="22" t="n"/>
      <c r="C30" s="20" t="n"/>
      <c r="D30" s="20" t="n"/>
      <c r="E30" s="22" t="n"/>
      <c r="F30" s="22" t="n"/>
      <c r="G30" s="25">
        <f>IF(COUNTA($A30:$F30)=0,"",IF(TRIM($A30)="","△ No gate",IF(COUNTIF(Gates!$B$23:$B$34,$A30)=0,"△ Gate not on the Gates tab",IF(TRIM($B30)="","△ No criterion written",IF(TRIM($C30)="","△ No owner",IF($D30="","△ No status",IF(AND($D30="Waived",TRIM($E30)=""),"△ Waived with no reason",IF(AND($D30="Met",TRIM($F30)=""),"△ Met with no evidence","○ Clear"))))))))</f>
        <v/>
      </c>
      <c r="H30" s="26">
        <f>IF(OR($G30="△ No gate",$G30="△ Gate not on the Gates tab"),1,0)</f>
        <v/>
      </c>
      <c r="I30" s="26">
        <f>IF(AND($D30="Waived",TRIM($E30)=""),1,0)</f>
        <v/>
      </c>
      <c r="J30" s="26">
        <f>IF(AND($D30="Met",TRIM($F30)=""),1,0)</f>
        <v/>
      </c>
    </row>
    <row r="31" ht="19" customHeight="1">
      <c r="A31" s="20" t="n"/>
      <c r="B31" s="22" t="n"/>
      <c r="C31" s="20" t="n"/>
      <c r="D31" s="20" t="n"/>
      <c r="E31" s="22" t="n"/>
      <c r="F31" s="22" t="n"/>
      <c r="G31" s="25">
        <f>IF(COUNTA($A31:$F31)=0,"",IF(TRIM($A31)="","△ No gate",IF(COUNTIF(Gates!$B$23:$B$34,$A31)=0,"△ Gate not on the Gates tab",IF(TRIM($B31)="","△ No criterion written",IF(TRIM($C31)="","△ No owner",IF($D31="","△ No status",IF(AND($D31="Waived",TRIM($E31)=""),"△ Waived with no reason",IF(AND($D31="Met",TRIM($F31)=""),"△ Met with no evidence","○ Clear"))))))))</f>
        <v/>
      </c>
      <c r="H31" s="26">
        <f>IF(OR($G31="△ No gate",$G31="△ Gate not on the Gates tab"),1,0)</f>
        <v/>
      </c>
      <c r="I31" s="26">
        <f>IF(AND($D31="Waived",TRIM($E31)=""),1,0)</f>
        <v/>
      </c>
      <c r="J31" s="26">
        <f>IF(AND($D31="Met",TRIM($F31)=""),1,0)</f>
        <v/>
      </c>
    </row>
    <row r="32" ht="19" customHeight="1">
      <c r="A32" s="20" t="n"/>
      <c r="B32" s="22" t="n"/>
      <c r="C32" s="20" t="n"/>
      <c r="D32" s="20" t="n"/>
      <c r="E32" s="22" t="n"/>
      <c r="F32" s="22" t="n"/>
      <c r="G32" s="25">
        <f>IF(COUNTA($A32:$F32)=0,"",IF(TRIM($A32)="","△ No gate",IF(COUNTIF(Gates!$B$23:$B$34,$A32)=0,"△ Gate not on the Gates tab",IF(TRIM($B32)="","△ No criterion written",IF(TRIM($C32)="","△ No owner",IF($D32="","△ No status",IF(AND($D32="Waived",TRIM($E32)=""),"△ Waived with no reason",IF(AND($D32="Met",TRIM($F32)=""),"△ Met with no evidence","○ Clear"))))))))</f>
        <v/>
      </c>
      <c r="H32" s="26">
        <f>IF(OR($G32="△ No gate",$G32="△ Gate not on the Gates tab"),1,0)</f>
        <v/>
      </c>
      <c r="I32" s="26">
        <f>IF(AND($D32="Waived",TRIM($E32)=""),1,0)</f>
        <v/>
      </c>
      <c r="J32" s="26">
        <f>IF(AND($D32="Met",TRIM($F32)=""),1,0)</f>
        <v/>
      </c>
    </row>
    <row r="33" ht="19" customHeight="1">
      <c r="A33" s="20" t="n"/>
      <c r="B33" s="22" t="n"/>
      <c r="C33" s="20" t="n"/>
      <c r="D33" s="20" t="n"/>
      <c r="E33" s="22" t="n"/>
      <c r="F33" s="22" t="n"/>
      <c r="G33" s="25">
        <f>IF(COUNTA($A33:$F33)=0,"",IF(TRIM($A33)="","△ No gate",IF(COUNTIF(Gates!$B$23:$B$34,$A33)=0,"△ Gate not on the Gates tab",IF(TRIM($B33)="","△ No criterion written",IF(TRIM($C33)="","△ No owner",IF($D33="","△ No status",IF(AND($D33="Waived",TRIM($E33)=""),"△ Waived with no reason",IF(AND($D33="Met",TRIM($F33)=""),"△ Met with no evidence","○ Clear"))))))))</f>
        <v/>
      </c>
      <c r="H33" s="26">
        <f>IF(OR($G33="△ No gate",$G33="△ Gate not on the Gates tab"),1,0)</f>
        <v/>
      </c>
      <c r="I33" s="26">
        <f>IF(AND($D33="Waived",TRIM($E33)=""),1,0)</f>
        <v/>
      </c>
      <c r="J33" s="26">
        <f>IF(AND($D33="Met",TRIM($F33)=""),1,0)</f>
        <v/>
      </c>
    </row>
    <row r="34" ht="19" customHeight="1">
      <c r="A34" s="20" t="n"/>
      <c r="B34" s="22" t="n"/>
      <c r="C34" s="20" t="n"/>
      <c r="D34" s="20" t="n"/>
      <c r="E34" s="22" t="n"/>
      <c r="F34" s="22" t="n"/>
      <c r="G34" s="25">
        <f>IF(COUNTA($A34:$F34)=0,"",IF(TRIM($A34)="","△ No gate",IF(COUNTIF(Gates!$B$23:$B$34,$A34)=0,"△ Gate not on the Gates tab",IF(TRIM($B34)="","△ No criterion written",IF(TRIM($C34)="","△ No owner",IF($D34="","△ No status",IF(AND($D34="Waived",TRIM($E34)=""),"△ Waived with no reason",IF(AND($D34="Met",TRIM($F34)=""),"△ Met with no evidence","○ Clear"))))))))</f>
        <v/>
      </c>
      <c r="H34" s="26">
        <f>IF(OR($G34="△ No gate",$G34="△ Gate not on the Gates tab"),1,0)</f>
        <v/>
      </c>
      <c r="I34" s="26">
        <f>IF(AND($D34="Waived",TRIM($E34)=""),1,0)</f>
        <v/>
      </c>
      <c r="J34" s="26">
        <f>IF(AND($D34="Met",TRIM($F34)=""),1,0)</f>
        <v/>
      </c>
    </row>
    <row r="35" ht="19" customHeight="1">
      <c r="A35" s="20" t="n"/>
      <c r="B35" s="22" t="n"/>
      <c r="C35" s="20" t="n"/>
      <c r="D35" s="20" t="n"/>
      <c r="E35" s="22" t="n"/>
      <c r="F35" s="22" t="n"/>
      <c r="G35" s="25">
        <f>IF(COUNTA($A35:$F35)=0,"",IF(TRIM($A35)="","△ No gate",IF(COUNTIF(Gates!$B$23:$B$34,$A35)=0,"△ Gate not on the Gates tab",IF(TRIM($B35)="","△ No criterion written",IF(TRIM($C35)="","△ No owner",IF($D35="","△ No status",IF(AND($D35="Waived",TRIM($E35)=""),"△ Waived with no reason",IF(AND($D35="Met",TRIM($F35)=""),"△ Met with no evidence","○ Clear"))))))))</f>
        <v/>
      </c>
      <c r="H35" s="26">
        <f>IF(OR($G35="△ No gate",$G35="△ Gate not on the Gates tab"),1,0)</f>
        <v/>
      </c>
      <c r="I35" s="26">
        <f>IF(AND($D35="Waived",TRIM($E35)=""),1,0)</f>
        <v/>
      </c>
      <c r="J35" s="26">
        <f>IF(AND($D35="Met",TRIM($F35)=""),1,0)</f>
        <v/>
      </c>
    </row>
    <row r="36" ht="19" customHeight="1">
      <c r="A36" s="20" t="n"/>
      <c r="B36" s="22" t="n"/>
      <c r="C36" s="20" t="n"/>
      <c r="D36" s="20" t="n"/>
      <c r="E36" s="22" t="n"/>
      <c r="F36" s="22" t="n"/>
      <c r="G36" s="25">
        <f>IF(COUNTA($A36:$F36)=0,"",IF(TRIM($A36)="","△ No gate",IF(COUNTIF(Gates!$B$23:$B$34,$A36)=0,"△ Gate not on the Gates tab",IF(TRIM($B36)="","△ No criterion written",IF(TRIM($C36)="","△ No owner",IF($D36="","△ No status",IF(AND($D36="Waived",TRIM($E36)=""),"△ Waived with no reason",IF(AND($D36="Met",TRIM($F36)=""),"△ Met with no evidence","○ Clear"))))))))</f>
        <v/>
      </c>
      <c r="H36" s="26">
        <f>IF(OR($G36="△ No gate",$G36="△ Gate not on the Gates tab"),1,0)</f>
        <v/>
      </c>
      <c r="I36" s="26">
        <f>IF(AND($D36="Waived",TRIM($E36)=""),1,0)</f>
        <v/>
      </c>
      <c r="J36" s="26">
        <f>IF(AND($D36="Met",TRIM($F36)=""),1,0)</f>
        <v/>
      </c>
    </row>
    <row r="37" ht="19" customHeight="1">
      <c r="A37" s="20" t="n"/>
      <c r="B37" s="22" t="n"/>
      <c r="C37" s="20" t="n"/>
      <c r="D37" s="20" t="n"/>
      <c r="E37" s="22" t="n"/>
      <c r="F37" s="22" t="n"/>
      <c r="G37" s="25">
        <f>IF(COUNTA($A37:$F37)=0,"",IF(TRIM($A37)="","△ No gate",IF(COUNTIF(Gates!$B$23:$B$34,$A37)=0,"△ Gate not on the Gates tab",IF(TRIM($B37)="","△ No criterion written",IF(TRIM($C37)="","△ No owner",IF($D37="","△ No status",IF(AND($D37="Waived",TRIM($E37)=""),"△ Waived with no reason",IF(AND($D37="Met",TRIM($F37)=""),"△ Met with no evidence","○ Clear"))))))))</f>
        <v/>
      </c>
      <c r="H37" s="26">
        <f>IF(OR($G37="△ No gate",$G37="△ Gate not on the Gates tab"),1,0)</f>
        <v/>
      </c>
      <c r="I37" s="26">
        <f>IF(AND($D37="Waived",TRIM($E37)=""),1,0)</f>
        <v/>
      </c>
      <c r="J37" s="26">
        <f>IF(AND($D37="Met",TRIM($F37)=""),1,0)</f>
        <v/>
      </c>
    </row>
    <row r="38" ht="19" customHeight="1">
      <c r="A38" s="20" t="n"/>
      <c r="B38" s="22" t="n"/>
      <c r="C38" s="20" t="n"/>
      <c r="D38" s="20" t="n"/>
      <c r="E38" s="22" t="n"/>
      <c r="F38" s="22" t="n"/>
      <c r="G38" s="25">
        <f>IF(COUNTA($A38:$F38)=0,"",IF(TRIM($A38)="","△ No gate",IF(COUNTIF(Gates!$B$23:$B$34,$A38)=0,"△ Gate not on the Gates tab",IF(TRIM($B38)="","△ No criterion written",IF(TRIM($C38)="","△ No owner",IF($D38="","△ No status",IF(AND($D38="Waived",TRIM($E38)=""),"△ Waived with no reason",IF(AND($D38="Met",TRIM($F38)=""),"△ Met with no evidence","○ Clear"))))))))</f>
        <v/>
      </c>
      <c r="H38" s="26">
        <f>IF(OR($G38="△ No gate",$G38="△ Gate not on the Gates tab"),1,0)</f>
        <v/>
      </c>
      <c r="I38" s="26">
        <f>IF(AND($D38="Waived",TRIM($E38)=""),1,0)</f>
        <v/>
      </c>
      <c r="J38" s="26">
        <f>IF(AND($D38="Met",TRIM($F38)=""),1,0)</f>
        <v/>
      </c>
    </row>
    <row r="39" ht="19" customHeight="1">
      <c r="A39" s="20" t="n"/>
      <c r="B39" s="22" t="n"/>
      <c r="C39" s="20" t="n"/>
      <c r="D39" s="20" t="n"/>
      <c r="E39" s="22" t="n"/>
      <c r="F39" s="22" t="n"/>
      <c r="G39" s="25">
        <f>IF(COUNTA($A39:$F39)=0,"",IF(TRIM($A39)="","△ No gate",IF(COUNTIF(Gates!$B$23:$B$34,$A39)=0,"△ Gate not on the Gates tab",IF(TRIM($B39)="","△ No criterion written",IF(TRIM($C39)="","△ No owner",IF($D39="","△ No status",IF(AND($D39="Waived",TRIM($E39)=""),"△ Waived with no reason",IF(AND($D39="Met",TRIM($F39)=""),"△ Met with no evidence","○ Clear"))))))))</f>
        <v/>
      </c>
      <c r="H39" s="26">
        <f>IF(OR($G39="△ No gate",$G39="△ Gate not on the Gates tab"),1,0)</f>
        <v/>
      </c>
      <c r="I39" s="26">
        <f>IF(AND($D39="Waived",TRIM($E39)=""),1,0)</f>
        <v/>
      </c>
      <c r="J39" s="26">
        <f>IF(AND($D39="Met",TRIM($F39)=""),1,0)</f>
        <v/>
      </c>
    </row>
    <row r="40" ht="19" customHeight="1">
      <c r="A40" s="20" t="n"/>
      <c r="B40" s="22" t="n"/>
      <c r="C40" s="20" t="n"/>
      <c r="D40" s="20" t="n"/>
      <c r="E40" s="22" t="n"/>
      <c r="F40" s="22" t="n"/>
      <c r="G40" s="25">
        <f>IF(COUNTA($A40:$F40)=0,"",IF(TRIM($A40)="","△ No gate",IF(COUNTIF(Gates!$B$23:$B$34,$A40)=0,"△ Gate not on the Gates tab",IF(TRIM($B40)="","△ No criterion written",IF(TRIM($C40)="","△ No owner",IF($D40="","△ No status",IF(AND($D40="Waived",TRIM($E40)=""),"△ Waived with no reason",IF(AND($D40="Met",TRIM($F40)=""),"△ Met with no evidence","○ Clear"))))))))</f>
        <v/>
      </c>
      <c r="H40" s="26">
        <f>IF(OR($G40="△ No gate",$G40="△ Gate not on the Gates tab"),1,0)</f>
        <v/>
      </c>
      <c r="I40" s="26">
        <f>IF(AND($D40="Waived",TRIM($E40)=""),1,0)</f>
        <v/>
      </c>
      <c r="J40" s="26">
        <f>IF(AND($D40="Met",TRIM($F40)=""),1,0)</f>
        <v/>
      </c>
    </row>
    <row r="41" ht="19" customHeight="1">
      <c r="A41" s="20" t="n"/>
      <c r="B41" s="22" t="n"/>
      <c r="C41" s="20" t="n"/>
      <c r="D41" s="20" t="n"/>
      <c r="E41" s="22" t="n"/>
      <c r="F41" s="22" t="n"/>
      <c r="G41" s="25">
        <f>IF(COUNTA($A41:$F41)=0,"",IF(TRIM($A41)="","△ No gate",IF(COUNTIF(Gates!$B$23:$B$34,$A41)=0,"△ Gate not on the Gates tab",IF(TRIM($B41)="","△ No criterion written",IF(TRIM($C41)="","△ No owner",IF($D41="","△ No status",IF(AND($D41="Waived",TRIM($E41)=""),"△ Waived with no reason",IF(AND($D41="Met",TRIM($F41)=""),"△ Met with no evidence","○ Clear"))))))))</f>
        <v/>
      </c>
      <c r="H41" s="26">
        <f>IF(OR($G41="△ No gate",$G41="△ Gate not on the Gates tab"),1,0)</f>
        <v/>
      </c>
      <c r="I41" s="26">
        <f>IF(AND($D41="Waived",TRIM($E41)=""),1,0)</f>
        <v/>
      </c>
      <c r="J41" s="26">
        <f>IF(AND($D41="Met",TRIM($F41)=""),1,0)</f>
        <v/>
      </c>
    </row>
    <row r="42" ht="19" customHeight="1">
      <c r="A42" s="20" t="n"/>
      <c r="B42" s="22" t="n"/>
      <c r="C42" s="20" t="n"/>
      <c r="D42" s="20" t="n"/>
      <c r="E42" s="22" t="n"/>
      <c r="F42" s="22" t="n"/>
      <c r="G42" s="25">
        <f>IF(COUNTA($A42:$F42)=0,"",IF(TRIM($A42)="","△ No gate",IF(COUNTIF(Gates!$B$23:$B$34,$A42)=0,"△ Gate not on the Gates tab",IF(TRIM($B42)="","△ No criterion written",IF(TRIM($C42)="","△ No owner",IF($D42="","△ No status",IF(AND($D42="Waived",TRIM($E42)=""),"△ Waived with no reason",IF(AND($D42="Met",TRIM($F42)=""),"△ Met with no evidence","○ Clear"))))))))</f>
        <v/>
      </c>
      <c r="H42" s="26">
        <f>IF(OR($G42="△ No gate",$G42="△ Gate not on the Gates tab"),1,0)</f>
        <v/>
      </c>
      <c r="I42" s="26">
        <f>IF(AND($D42="Waived",TRIM($E42)=""),1,0)</f>
        <v/>
      </c>
      <c r="J42" s="26">
        <f>IF(AND($D42="Met",TRIM($F42)=""),1,0)</f>
        <v/>
      </c>
    </row>
    <row r="43" ht="19" customHeight="1">
      <c r="A43" s="20" t="n"/>
      <c r="B43" s="22" t="n"/>
      <c r="C43" s="20" t="n"/>
      <c r="D43" s="20" t="n"/>
      <c r="E43" s="22" t="n"/>
      <c r="F43" s="22" t="n"/>
      <c r="G43" s="25">
        <f>IF(COUNTA($A43:$F43)=0,"",IF(TRIM($A43)="","△ No gate",IF(COUNTIF(Gates!$B$23:$B$34,$A43)=0,"△ Gate not on the Gates tab",IF(TRIM($B43)="","△ No criterion written",IF(TRIM($C43)="","△ No owner",IF($D43="","△ No status",IF(AND($D43="Waived",TRIM($E43)=""),"△ Waived with no reason",IF(AND($D43="Met",TRIM($F43)=""),"△ Met with no evidence","○ Clear"))))))))</f>
        <v/>
      </c>
      <c r="H43" s="26">
        <f>IF(OR($G43="△ No gate",$G43="△ Gate not on the Gates tab"),1,0)</f>
        <v/>
      </c>
      <c r="I43" s="26">
        <f>IF(AND($D43="Waived",TRIM($E43)=""),1,0)</f>
        <v/>
      </c>
      <c r="J43" s="26">
        <f>IF(AND($D43="Met",TRIM($F43)=""),1,0)</f>
        <v/>
      </c>
    </row>
    <row r="44" ht="19" customHeight="1">
      <c r="A44" s="20" t="n"/>
      <c r="B44" s="22" t="n"/>
      <c r="C44" s="20" t="n"/>
      <c r="D44" s="20" t="n"/>
      <c r="E44" s="22" t="n"/>
      <c r="F44" s="22" t="n"/>
      <c r="G44" s="25">
        <f>IF(COUNTA($A44:$F44)=0,"",IF(TRIM($A44)="","△ No gate",IF(COUNTIF(Gates!$B$23:$B$34,$A44)=0,"△ Gate not on the Gates tab",IF(TRIM($B44)="","△ No criterion written",IF(TRIM($C44)="","△ No owner",IF($D44="","△ No status",IF(AND($D44="Waived",TRIM($E44)=""),"△ Waived with no reason",IF(AND($D44="Met",TRIM($F44)=""),"△ Met with no evidence","○ Clear"))))))))</f>
        <v/>
      </c>
      <c r="H44" s="26">
        <f>IF(OR($G44="△ No gate",$G44="△ Gate not on the Gates tab"),1,0)</f>
        <v/>
      </c>
      <c r="I44" s="26">
        <f>IF(AND($D44="Waived",TRIM($E44)=""),1,0)</f>
        <v/>
      </c>
      <c r="J44" s="26">
        <f>IF(AND($D44="Met",TRIM($F44)=""),1,0)</f>
        <v/>
      </c>
    </row>
    <row r="45" ht="19" customHeight="1">
      <c r="A45" s="20" t="n"/>
      <c r="B45" s="22" t="n"/>
      <c r="C45" s="20" t="n"/>
      <c r="D45" s="20" t="n"/>
      <c r="E45" s="22" t="n"/>
      <c r="F45" s="22" t="n"/>
      <c r="G45" s="25">
        <f>IF(COUNTA($A45:$F45)=0,"",IF(TRIM($A45)="","△ No gate",IF(COUNTIF(Gates!$B$23:$B$34,$A45)=0,"△ Gate not on the Gates tab",IF(TRIM($B45)="","△ No criterion written",IF(TRIM($C45)="","△ No owner",IF($D45="","△ No status",IF(AND($D45="Waived",TRIM($E45)=""),"△ Waived with no reason",IF(AND($D45="Met",TRIM($F45)=""),"△ Met with no evidence","○ Clear"))))))))</f>
        <v/>
      </c>
      <c r="H45" s="26">
        <f>IF(OR($G45="△ No gate",$G45="△ Gate not on the Gates tab"),1,0)</f>
        <v/>
      </c>
      <c r="I45" s="26">
        <f>IF(AND($D45="Waived",TRIM($E45)=""),1,0)</f>
        <v/>
      </c>
      <c r="J45" s="26">
        <f>IF(AND($D45="Met",TRIM($F45)=""),1,0)</f>
        <v/>
      </c>
    </row>
    <row r="46" ht="19" customHeight="1">
      <c r="A46" s="20" t="n"/>
      <c r="B46" s="22" t="n"/>
      <c r="C46" s="20" t="n"/>
      <c r="D46" s="20" t="n"/>
      <c r="E46" s="22" t="n"/>
      <c r="F46" s="22" t="n"/>
      <c r="G46" s="25">
        <f>IF(COUNTA($A46:$F46)=0,"",IF(TRIM($A46)="","△ No gate",IF(COUNTIF(Gates!$B$23:$B$34,$A46)=0,"△ Gate not on the Gates tab",IF(TRIM($B46)="","△ No criterion written",IF(TRIM($C46)="","△ No owner",IF($D46="","△ No status",IF(AND($D46="Waived",TRIM($E46)=""),"△ Waived with no reason",IF(AND($D46="Met",TRIM($F46)=""),"△ Met with no evidence","○ Clear"))))))))</f>
        <v/>
      </c>
      <c r="H46" s="26">
        <f>IF(OR($G46="△ No gate",$G46="△ Gate not on the Gates tab"),1,0)</f>
        <v/>
      </c>
      <c r="I46" s="26">
        <f>IF(AND($D46="Waived",TRIM($E46)=""),1,0)</f>
        <v/>
      </c>
      <c r="J46" s="26">
        <f>IF(AND($D46="Met",TRIM($F46)=""),1,0)</f>
        <v/>
      </c>
    </row>
    <row r="47" ht="19" customHeight="1">
      <c r="A47" s="20" t="n"/>
      <c r="B47" s="22" t="n"/>
      <c r="C47" s="20" t="n"/>
      <c r="D47" s="20" t="n"/>
      <c r="E47" s="22" t="n"/>
      <c r="F47" s="22" t="n"/>
      <c r="G47" s="25">
        <f>IF(COUNTA($A47:$F47)=0,"",IF(TRIM($A47)="","△ No gate",IF(COUNTIF(Gates!$B$23:$B$34,$A47)=0,"△ Gate not on the Gates tab",IF(TRIM($B47)="","△ No criterion written",IF(TRIM($C47)="","△ No owner",IF($D47="","△ No status",IF(AND($D47="Waived",TRIM($E47)=""),"△ Waived with no reason",IF(AND($D47="Met",TRIM($F47)=""),"△ Met with no evidence","○ Clear"))))))))</f>
        <v/>
      </c>
      <c r="H47" s="26">
        <f>IF(OR($G47="△ No gate",$G47="△ Gate not on the Gates tab"),1,0)</f>
        <v/>
      </c>
      <c r="I47" s="26">
        <f>IF(AND($D47="Waived",TRIM($E47)=""),1,0)</f>
        <v/>
      </c>
      <c r="J47" s="26">
        <f>IF(AND($D47="Met",TRIM($F47)=""),1,0)</f>
        <v/>
      </c>
    </row>
    <row r="48" ht="19" customHeight="1">
      <c r="A48" s="20" t="n"/>
      <c r="B48" s="22" t="n"/>
      <c r="C48" s="20" t="n"/>
      <c r="D48" s="20" t="n"/>
      <c r="E48" s="22" t="n"/>
      <c r="F48" s="22" t="n"/>
      <c r="G48" s="25">
        <f>IF(COUNTA($A48:$F48)=0,"",IF(TRIM($A48)="","△ No gate",IF(COUNTIF(Gates!$B$23:$B$34,$A48)=0,"△ Gate not on the Gates tab",IF(TRIM($B48)="","△ No criterion written",IF(TRIM($C48)="","△ No owner",IF($D48="","△ No status",IF(AND($D48="Waived",TRIM($E48)=""),"△ Waived with no reason",IF(AND($D48="Met",TRIM($F48)=""),"△ Met with no evidence","○ Clear"))))))))</f>
        <v/>
      </c>
      <c r="H48" s="26">
        <f>IF(OR($G48="△ No gate",$G48="△ Gate not on the Gates tab"),1,0)</f>
        <v/>
      </c>
      <c r="I48" s="26">
        <f>IF(AND($D48="Waived",TRIM($E48)=""),1,0)</f>
        <v/>
      </c>
      <c r="J48" s="26">
        <f>IF(AND($D48="Met",TRIM($F48)=""),1,0)</f>
        <v/>
      </c>
    </row>
    <row r="49" ht="19" customHeight="1">
      <c r="A49" s="20" t="n"/>
      <c r="B49" s="22" t="n"/>
      <c r="C49" s="20" t="n"/>
      <c r="D49" s="20" t="n"/>
      <c r="E49" s="22" t="n"/>
      <c r="F49" s="22" t="n"/>
      <c r="G49" s="25">
        <f>IF(COUNTA($A49:$F49)=0,"",IF(TRIM($A49)="","△ No gate",IF(COUNTIF(Gates!$B$23:$B$34,$A49)=0,"△ Gate not on the Gates tab",IF(TRIM($B49)="","△ No criterion written",IF(TRIM($C49)="","△ No owner",IF($D49="","△ No status",IF(AND($D49="Waived",TRIM($E49)=""),"△ Waived with no reason",IF(AND($D49="Met",TRIM($F49)=""),"△ Met with no evidence","○ Clear"))))))))</f>
        <v/>
      </c>
      <c r="H49" s="26">
        <f>IF(OR($G49="△ No gate",$G49="△ Gate not on the Gates tab"),1,0)</f>
        <v/>
      </c>
      <c r="I49" s="26">
        <f>IF(AND($D49="Waived",TRIM($E49)=""),1,0)</f>
        <v/>
      </c>
      <c r="J49" s="26">
        <f>IF(AND($D49="Met",TRIM($F49)=""),1,0)</f>
        <v/>
      </c>
    </row>
    <row r="50" ht="19" customHeight="1">
      <c r="A50" s="20" t="n"/>
      <c r="B50" s="22" t="n"/>
      <c r="C50" s="20" t="n"/>
      <c r="D50" s="20" t="n"/>
      <c r="E50" s="22" t="n"/>
      <c r="F50" s="22" t="n"/>
      <c r="G50" s="25">
        <f>IF(COUNTA($A50:$F50)=0,"",IF(TRIM($A50)="","△ No gate",IF(COUNTIF(Gates!$B$23:$B$34,$A50)=0,"△ Gate not on the Gates tab",IF(TRIM($B50)="","△ No criterion written",IF(TRIM($C50)="","△ No owner",IF($D50="","△ No status",IF(AND($D50="Waived",TRIM($E50)=""),"△ Waived with no reason",IF(AND($D50="Met",TRIM($F50)=""),"△ Met with no evidence","○ Clear"))))))))</f>
        <v/>
      </c>
      <c r="H50" s="26">
        <f>IF(OR($G50="△ No gate",$G50="△ Gate not on the Gates tab"),1,0)</f>
        <v/>
      </c>
      <c r="I50" s="26">
        <f>IF(AND($D50="Waived",TRIM($E50)=""),1,0)</f>
        <v/>
      </c>
      <c r="J50" s="26">
        <f>IF(AND($D50="Met",TRIM($F50)=""),1,0)</f>
        <v/>
      </c>
    </row>
    <row r="51" ht="19" customHeight="1">
      <c r="A51" s="20" t="n"/>
      <c r="B51" s="22" t="n"/>
      <c r="C51" s="20" t="n"/>
      <c r="D51" s="20" t="n"/>
      <c r="E51" s="22" t="n"/>
      <c r="F51" s="22" t="n"/>
      <c r="G51" s="25">
        <f>IF(COUNTA($A51:$F51)=0,"",IF(TRIM($A51)="","△ No gate",IF(COUNTIF(Gates!$B$23:$B$34,$A51)=0,"△ Gate not on the Gates tab",IF(TRIM($B51)="","△ No criterion written",IF(TRIM($C51)="","△ No owner",IF($D51="","△ No status",IF(AND($D51="Waived",TRIM($E51)=""),"△ Waived with no reason",IF(AND($D51="Met",TRIM($F51)=""),"△ Met with no evidence","○ Clear"))))))))</f>
        <v/>
      </c>
      <c r="H51" s="26">
        <f>IF(OR($G51="△ No gate",$G51="△ Gate not on the Gates tab"),1,0)</f>
        <v/>
      </c>
      <c r="I51" s="26">
        <f>IF(AND($D51="Waived",TRIM($E51)=""),1,0)</f>
        <v/>
      </c>
      <c r="J51" s="26">
        <f>IF(AND($D51="Met",TRIM($F51)=""),1,0)</f>
        <v/>
      </c>
    </row>
    <row r="52" ht="19" customHeight="1">
      <c r="A52" s="20" t="n"/>
      <c r="B52" s="22" t="n"/>
      <c r="C52" s="20" t="n"/>
      <c r="D52" s="20" t="n"/>
      <c r="E52" s="22" t="n"/>
      <c r="F52" s="22" t="n"/>
      <c r="G52" s="25">
        <f>IF(COUNTA($A52:$F52)=0,"",IF(TRIM($A52)="","△ No gate",IF(COUNTIF(Gates!$B$23:$B$34,$A52)=0,"△ Gate not on the Gates tab",IF(TRIM($B52)="","△ No criterion written",IF(TRIM($C52)="","△ No owner",IF($D52="","△ No status",IF(AND($D52="Waived",TRIM($E52)=""),"△ Waived with no reason",IF(AND($D52="Met",TRIM($F52)=""),"△ Met with no evidence","○ Clear"))))))))</f>
        <v/>
      </c>
      <c r="H52" s="26">
        <f>IF(OR($G52="△ No gate",$G52="△ Gate not on the Gates tab"),1,0)</f>
        <v/>
      </c>
      <c r="I52" s="26">
        <f>IF(AND($D52="Waived",TRIM($E52)=""),1,0)</f>
        <v/>
      </c>
      <c r="J52" s="26">
        <f>IF(AND($D52="Met",TRIM($F52)=""),1,0)</f>
        <v/>
      </c>
    </row>
    <row r="53" ht="19" customHeight="1">
      <c r="A53" s="20" t="n"/>
      <c r="B53" s="22" t="n"/>
      <c r="C53" s="20" t="n"/>
      <c r="D53" s="20" t="n"/>
      <c r="E53" s="22" t="n"/>
      <c r="F53" s="22" t="n"/>
      <c r="G53" s="25">
        <f>IF(COUNTA($A53:$F53)=0,"",IF(TRIM($A53)="","△ No gate",IF(COUNTIF(Gates!$B$23:$B$34,$A53)=0,"△ Gate not on the Gates tab",IF(TRIM($B53)="","△ No criterion written",IF(TRIM($C53)="","△ No owner",IF($D53="","△ No status",IF(AND($D53="Waived",TRIM($E53)=""),"△ Waived with no reason",IF(AND($D53="Met",TRIM($F53)=""),"△ Met with no evidence","○ Clear"))))))))</f>
        <v/>
      </c>
      <c r="H53" s="26">
        <f>IF(OR($G53="△ No gate",$G53="△ Gate not on the Gates tab"),1,0)</f>
        <v/>
      </c>
      <c r="I53" s="26">
        <f>IF(AND($D53="Waived",TRIM($E53)=""),1,0)</f>
        <v/>
      </c>
      <c r="J53" s="26">
        <f>IF(AND($D53="Met",TRIM($F53)=""),1,0)</f>
        <v/>
      </c>
    </row>
    <row r="54" ht="19" customHeight="1">
      <c r="A54" s="20" t="n"/>
      <c r="B54" s="22" t="n"/>
      <c r="C54" s="20" t="n"/>
      <c r="D54" s="20" t="n"/>
      <c r="E54" s="22" t="n"/>
      <c r="F54" s="22" t="n"/>
      <c r="G54" s="25">
        <f>IF(COUNTA($A54:$F54)=0,"",IF(TRIM($A54)="","△ No gate",IF(COUNTIF(Gates!$B$23:$B$34,$A54)=0,"△ Gate not on the Gates tab",IF(TRIM($B54)="","△ No criterion written",IF(TRIM($C54)="","△ No owner",IF($D54="","△ No status",IF(AND($D54="Waived",TRIM($E54)=""),"△ Waived with no reason",IF(AND($D54="Met",TRIM($F54)=""),"△ Met with no evidence","○ Clear"))))))))</f>
        <v/>
      </c>
      <c r="H54" s="26">
        <f>IF(OR($G54="△ No gate",$G54="△ Gate not on the Gates tab"),1,0)</f>
        <v/>
      </c>
      <c r="I54" s="26">
        <f>IF(AND($D54="Waived",TRIM($E54)=""),1,0)</f>
        <v/>
      </c>
      <c r="J54" s="26">
        <f>IF(AND($D54="Met",TRIM($F54)=""),1,0)</f>
        <v/>
      </c>
    </row>
    <row r="55" ht="19" customHeight="1">
      <c r="A55" s="20" t="n"/>
      <c r="B55" s="22" t="n"/>
      <c r="C55" s="20" t="n"/>
      <c r="D55" s="20" t="n"/>
      <c r="E55" s="22" t="n"/>
      <c r="F55" s="22" t="n"/>
      <c r="G55" s="25">
        <f>IF(COUNTA($A55:$F55)=0,"",IF(TRIM($A55)="","△ No gate",IF(COUNTIF(Gates!$B$23:$B$34,$A55)=0,"△ Gate not on the Gates tab",IF(TRIM($B55)="","△ No criterion written",IF(TRIM($C55)="","△ No owner",IF($D55="","△ No status",IF(AND($D55="Waived",TRIM($E55)=""),"△ Waived with no reason",IF(AND($D55="Met",TRIM($F55)=""),"△ Met with no evidence","○ Clear"))))))))</f>
        <v/>
      </c>
      <c r="H55" s="26">
        <f>IF(OR($G55="△ No gate",$G55="△ Gate not on the Gates tab"),1,0)</f>
        <v/>
      </c>
      <c r="I55" s="26">
        <f>IF(AND($D55="Waived",TRIM($E55)=""),1,0)</f>
        <v/>
      </c>
      <c r="J55" s="26">
        <f>IF(AND($D55="Met",TRIM($F55)=""),1,0)</f>
        <v/>
      </c>
    </row>
    <row r="56" ht="19" customHeight="1">
      <c r="A56" s="20" t="n"/>
      <c r="B56" s="22" t="n"/>
      <c r="C56" s="20" t="n"/>
      <c r="D56" s="20" t="n"/>
      <c r="E56" s="22" t="n"/>
      <c r="F56" s="22" t="n"/>
      <c r="G56" s="25">
        <f>IF(COUNTA($A56:$F56)=0,"",IF(TRIM($A56)="","△ No gate",IF(COUNTIF(Gates!$B$23:$B$34,$A56)=0,"△ Gate not on the Gates tab",IF(TRIM($B56)="","△ No criterion written",IF(TRIM($C56)="","△ No owner",IF($D56="","△ No status",IF(AND($D56="Waived",TRIM($E56)=""),"△ Waived with no reason",IF(AND($D56="Met",TRIM($F56)=""),"△ Met with no evidence","○ Clear"))))))))</f>
        <v/>
      </c>
      <c r="H56" s="26">
        <f>IF(OR($G56="△ No gate",$G56="△ Gate not on the Gates tab"),1,0)</f>
        <v/>
      </c>
      <c r="I56" s="26">
        <f>IF(AND($D56="Waived",TRIM($E56)=""),1,0)</f>
        <v/>
      </c>
      <c r="J56" s="26">
        <f>IF(AND($D56="Met",TRIM($F56)=""),1,0)</f>
        <v/>
      </c>
    </row>
    <row r="57" ht="19" customHeight="1">
      <c r="A57" s="20" t="n"/>
      <c r="B57" s="22" t="n"/>
      <c r="C57" s="20" t="n"/>
      <c r="D57" s="20" t="n"/>
      <c r="E57" s="22" t="n"/>
      <c r="F57" s="22" t="n"/>
      <c r="G57" s="25">
        <f>IF(COUNTA($A57:$F57)=0,"",IF(TRIM($A57)="","△ No gate",IF(COUNTIF(Gates!$B$23:$B$34,$A57)=0,"△ Gate not on the Gates tab",IF(TRIM($B57)="","△ No criterion written",IF(TRIM($C57)="","△ No owner",IF($D57="","△ No status",IF(AND($D57="Waived",TRIM($E57)=""),"△ Waived with no reason",IF(AND($D57="Met",TRIM($F57)=""),"△ Met with no evidence","○ Clear"))))))))</f>
        <v/>
      </c>
      <c r="H57" s="26">
        <f>IF(OR($G57="△ No gate",$G57="△ Gate not on the Gates tab"),1,0)</f>
        <v/>
      </c>
      <c r="I57" s="26">
        <f>IF(AND($D57="Waived",TRIM($E57)=""),1,0)</f>
        <v/>
      </c>
      <c r="J57" s="26">
        <f>IF(AND($D57="Met",TRIM($F57)=""),1,0)</f>
        <v/>
      </c>
    </row>
    <row r="58" ht="19" customHeight="1">
      <c r="A58" s="20" t="n"/>
      <c r="B58" s="22" t="n"/>
      <c r="C58" s="20" t="n"/>
      <c r="D58" s="20" t="n"/>
      <c r="E58" s="22" t="n"/>
      <c r="F58" s="22" t="n"/>
      <c r="G58" s="25">
        <f>IF(COUNTA($A58:$F58)=0,"",IF(TRIM($A58)="","△ No gate",IF(COUNTIF(Gates!$B$23:$B$34,$A58)=0,"△ Gate not on the Gates tab",IF(TRIM($B58)="","△ No criterion written",IF(TRIM($C58)="","△ No owner",IF($D58="","△ No status",IF(AND($D58="Waived",TRIM($E58)=""),"△ Waived with no reason",IF(AND($D58="Met",TRIM($F58)=""),"△ Met with no evidence","○ Clear"))))))))</f>
        <v/>
      </c>
      <c r="H58" s="26">
        <f>IF(OR($G58="△ No gate",$G58="△ Gate not on the Gates tab"),1,0)</f>
        <v/>
      </c>
      <c r="I58" s="26">
        <f>IF(AND($D58="Waived",TRIM($E58)=""),1,0)</f>
        <v/>
      </c>
      <c r="J58" s="26">
        <f>IF(AND($D58="Met",TRIM($F58)=""),1,0)</f>
        <v/>
      </c>
    </row>
    <row r="59" ht="19" customHeight="1">
      <c r="A59" s="20" t="n"/>
      <c r="B59" s="22" t="n"/>
      <c r="C59" s="20" t="n"/>
      <c r="D59" s="20" t="n"/>
      <c r="E59" s="22" t="n"/>
      <c r="F59" s="22" t="n"/>
      <c r="G59" s="25">
        <f>IF(COUNTA($A59:$F59)=0,"",IF(TRIM($A59)="","△ No gate",IF(COUNTIF(Gates!$B$23:$B$34,$A59)=0,"△ Gate not on the Gates tab",IF(TRIM($B59)="","△ No criterion written",IF(TRIM($C59)="","△ No owner",IF($D59="","△ No status",IF(AND($D59="Waived",TRIM($E59)=""),"△ Waived with no reason",IF(AND($D59="Met",TRIM($F59)=""),"△ Met with no evidence","○ Clear"))))))))</f>
        <v/>
      </c>
      <c r="H59" s="26">
        <f>IF(OR($G59="△ No gate",$G59="△ Gate not on the Gates tab"),1,0)</f>
        <v/>
      </c>
      <c r="I59" s="26">
        <f>IF(AND($D59="Waived",TRIM($E59)=""),1,0)</f>
        <v/>
      </c>
      <c r="J59" s="26">
        <f>IF(AND($D59="Met",TRIM($F59)=""),1,0)</f>
        <v/>
      </c>
    </row>
    <row r="60" ht="19" customHeight="1">
      <c r="A60" s="20" t="n"/>
      <c r="B60" s="22" t="n"/>
      <c r="C60" s="20" t="n"/>
      <c r="D60" s="20" t="n"/>
      <c r="E60" s="22" t="n"/>
      <c r="F60" s="22" t="n"/>
      <c r="G60" s="25">
        <f>IF(COUNTA($A60:$F60)=0,"",IF(TRIM($A60)="","△ No gate",IF(COUNTIF(Gates!$B$23:$B$34,$A60)=0,"△ Gate not on the Gates tab",IF(TRIM($B60)="","△ No criterion written",IF(TRIM($C60)="","△ No owner",IF($D60="","△ No status",IF(AND($D60="Waived",TRIM($E60)=""),"△ Waived with no reason",IF(AND($D60="Met",TRIM($F60)=""),"△ Met with no evidence","○ Clear"))))))))</f>
        <v/>
      </c>
      <c r="H60" s="26">
        <f>IF(OR($G60="△ No gate",$G60="△ Gate not on the Gates tab"),1,0)</f>
        <v/>
      </c>
      <c r="I60" s="26">
        <f>IF(AND($D60="Waived",TRIM($E60)=""),1,0)</f>
        <v/>
      </c>
      <c r="J60" s="26">
        <f>IF(AND($D60="Met",TRIM($F60)=""),1,0)</f>
        <v/>
      </c>
    </row>
    <row r="61" ht="19" customHeight="1">
      <c r="A61" s="20" t="n"/>
      <c r="B61" s="22" t="n"/>
      <c r="C61" s="20" t="n"/>
      <c r="D61" s="20" t="n"/>
      <c r="E61" s="22" t="n"/>
      <c r="F61" s="22" t="n"/>
      <c r="G61" s="25">
        <f>IF(COUNTA($A61:$F61)=0,"",IF(TRIM($A61)="","△ No gate",IF(COUNTIF(Gates!$B$23:$B$34,$A61)=0,"△ Gate not on the Gates tab",IF(TRIM($B61)="","△ No criterion written",IF(TRIM($C61)="","△ No owner",IF($D61="","△ No status",IF(AND($D61="Waived",TRIM($E61)=""),"△ Waived with no reason",IF(AND($D61="Met",TRIM($F61)=""),"△ Met with no evidence","○ Clear"))))))))</f>
        <v/>
      </c>
      <c r="H61" s="26">
        <f>IF(OR($G61="△ No gate",$G61="△ Gate not on the Gates tab"),1,0)</f>
        <v/>
      </c>
      <c r="I61" s="26">
        <f>IF(AND($D61="Waived",TRIM($E61)=""),1,0)</f>
        <v/>
      </c>
      <c r="J61" s="26">
        <f>IF(AND($D61="Met",TRIM($F61)=""),1,0)</f>
        <v/>
      </c>
    </row>
    <row r="62" ht="19" customHeight="1">
      <c r="A62" s="20" t="n"/>
      <c r="B62" s="22" t="n"/>
      <c r="C62" s="20" t="n"/>
      <c r="D62" s="20" t="n"/>
      <c r="E62" s="22" t="n"/>
      <c r="F62" s="22" t="n"/>
      <c r="G62" s="25">
        <f>IF(COUNTA($A62:$F62)=0,"",IF(TRIM($A62)="","△ No gate",IF(COUNTIF(Gates!$B$23:$B$34,$A62)=0,"△ Gate not on the Gates tab",IF(TRIM($B62)="","△ No criterion written",IF(TRIM($C62)="","△ No owner",IF($D62="","△ No status",IF(AND($D62="Waived",TRIM($E62)=""),"△ Waived with no reason",IF(AND($D62="Met",TRIM($F62)=""),"△ Met with no evidence","○ Clear"))))))))</f>
        <v/>
      </c>
      <c r="H62" s="26">
        <f>IF(OR($G62="△ No gate",$G62="△ Gate not on the Gates tab"),1,0)</f>
        <v/>
      </c>
      <c r="I62" s="26">
        <f>IF(AND($D62="Waived",TRIM($E62)=""),1,0)</f>
        <v/>
      </c>
      <c r="J62" s="26">
        <f>IF(AND($D62="Met",TRIM($F62)=""),1,0)</f>
        <v/>
      </c>
    </row>
    <row r="63" ht="19" customHeight="1">
      <c r="A63" s="20" t="n"/>
      <c r="B63" s="22" t="n"/>
      <c r="C63" s="20" t="n"/>
      <c r="D63" s="20" t="n"/>
      <c r="E63" s="22" t="n"/>
      <c r="F63" s="22" t="n"/>
      <c r="G63" s="25">
        <f>IF(COUNTA($A63:$F63)=0,"",IF(TRIM($A63)="","△ No gate",IF(COUNTIF(Gates!$B$23:$B$34,$A63)=0,"△ Gate not on the Gates tab",IF(TRIM($B63)="","△ No criterion written",IF(TRIM($C63)="","△ No owner",IF($D63="","△ No status",IF(AND($D63="Waived",TRIM($E63)=""),"△ Waived with no reason",IF(AND($D63="Met",TRIM($F63)=""),"△ Met with no evidence","○ Clear"))))))))</f>
        <v/>
      </c>
      <c r="H63" s="26">
        <f>IF(OR($G63="△ No gate",$G63="△ Gate not on the Gates tab"),1,0)</f>
        <v/>
      </c>
      <c r="I63" s="26">
        <f>IF(AND($D63="Waived",TRIM($E63)=""),1,0)</f>
        <v/>
      </c>
      <c r="J63" s="26">
        <f>IF(AND($D63="Met",TRIM($F63)=""),1,0)</f>
        <v/>
      </c>
    </row>
    <row r="64" ht="19" customHeight="1">
      <c r="A64" s="20" t="n"/>
      <c r="B64" s="22" t="n"/>
      <c r="C64" s="20" t="n"/>
      <c r="D64" s="20" t="n"/>
      <c r="E64" s="22" t="n"/>
      <c r="F64" s="22" t="n"/>
      <c r="G64" s="25">
        <f>IF(COUNTA($A64:$F64)=0,"",IF(TRIM($A64)="","△ No gate",IF(COUNTIF(Gates!$B$23:$B$34,$A64)=0,"△ Gate not on the Gates tab",IF(TRIM($B64)="","△ No criterion written",IF(TRIM($C64)="","△ No owner",IF($D64="","△ No status",IF(AND($D64="Waived",TRIM($E64)=""),"△ Waived with no reason",IF(AND($D64="Met",TRIM($F64)=""),"△ Met with no evidence","○ Clear"))))))))</f>
        <v/>
      </c>
      <c r="H64" s="26">
        <f>IF(OR($G64="△ No gate",$G64="△ Gate not on the Gates tab"),1,0)</f>
        <v/>
      </c>
      <c r="I64" s="26">
        <f>IF(AND($D64="Waived",TRIM($E64)=""),1,0)</f>
        <v/>
      </c>
      <c r="J64" s="26">
        <f>IF(AND($D64="Met",TRIM($F64)=""),1,0)</f>
        <v/>
      </c>
    </row>
    <row r="65" ht="19" customHeight="1">
      <c r="A65" s="20" t="n"/>
      <c r="B65" s="22" t="n"/>
      <c r="C65" s="20" t="n"/>
      <c r="D65" s="20" t="n"/>
      <c r="E65" s="22" t="n"/>
      <c r="F65" s="22" t="n"/>
      <c r="G65" s="25">
        <f>IF(COUNTA($A65:$F65)=0,"",IF(TRIM($A65)="","△ No gate",IF(COUNTIF(Gates!$B$23:$B$34,$A65)=0,"△ Gate not on the Gates tab",IF(TRIM($B65)="","△ No criterion written",IF(TRIM($C65)="","△ No owner",IF($D65="","△ No status",IF(AND($D65="Waived",TRIM($E65)=""),"△ Waived with no reason",IF(AND($D65="Met",TRIM($F65)=""),"△ Met with no evidence","○ Clear"))))))))</f>
        <v/>
      </c>
      <c r="H65" s="26">
        <f>IF(OR($G65="△ No gate",$G65="△ Gate not on the Gates tab"),1,0)</f>
        <v/>
      </c>
      <c r="I65" s="26">
        <f>IF(AND($D65="Waived",TRIM($E65)=""),1,0)</f>
        <v/>
      </c>
      <c r="J65" s="26">
        <f>IF(AND($D65="Met",TRIM($F65)=""),1,0)</f>
        <v/>
      </c>
    </row>
    <row r="66" ht="19" customHeight="1">
      <c r="A66" s="20" t="n"/>
      <c r="B66" s="22" t="n"/>
      <c r="C66" s="20" t="n"/>
      <c r="D66" s="20" t="n"/>
      <c r="E66" s="22" t="n"/>
      <c r="F66" s="22" t="n"/>
      <c r="G66" s="25">
        <f>IF(COUNTA($A66:$F66)=0,"",IF(TRIM($A66)="","△ No gate",IF(COUNTIF(Gates!$B$23:$B$34,$A66)=0,"△ Gate not on the Gates tab",IF(TRIM($B66)="","△ No criterion written",IF(TRIM($C66)="","△ No owner",IF($D66="","△ No status",IF(AND($D66="Waived",TRIM($E66)=""),"△ Waived with no reason",IF(AND($D66="Met",TRIM($F66)=""),"△ Met with no evidence","○ Clear"))))))))</f>
        <v/>
      </c>
      <c r="H66" s="26">
        <f>IF(OR($G66="△ No gate",$G66="△ Gate not on the Gates tab"),1,0)</f>
        <v/>
      </c>
      <c r="I66" s="26">
        <f>IF(AND($D66="Waived",TRIM($E66)=""),1,0)</f>
        <v/>
      </c>
      <c r="J66" s="26">
        <f>IF(AND($D66="Met",TRIM($F66)=""),1,0)</f>
        <v/>
      </c>
    </row>
    <row r="67" ht="19" customHeight="1">
      <c r="A67" s="20" t="n"/>
      <c r="B67" s="22" t="n"/>
      <c r="C67" s="20" t="n"/>
      <c r="D67" s="20" t="n"/>
      <c r="E67" s="22" t="n"/>
      <c r="F67" s="22" t="n"/>
      <c r="G67" s="25">
        <f>IF(COUNTA($A67:$F67)=0,"",IF(TRIM($A67)="","△ No gate",IF(COUNTIF(Gates!$B$23:$B$34,$A67)=0,"△ Gate not on the Gates tab",IF(TRIM($B67)="","△ No criterion written",IF(TRIM($C67)="","△ No owner",IF($D67="","△ No status",IF(AND($D67="Waived",TRIM($E67)=""),"△ Waived with no reason",IF(AND($D67="Met",TRIM($F67)=""),"△ Met with no evidence","○ Clear"))))))))</f>
        <v/>
      </c>
      <c r="H67" s="26">
        <f>IF(OR($G67="△ No gate",$G67="△ Gate not on the Gates tab"),1,0)</f>
        <v/>
      </c>
      <c r="I67" s="26">
        <f>IF(AND($D67="Waived",TRIM($E67)=""),1,0)</f>
        <v/>
      </c>
      <c r="J67" s="26">
        <f>IF(AND($D67="Met",TRIM($F67)=""),1,0)</f>
        <v/>
      </c>
    </row>
    <row r="68" ht="19" customHeight="1">
      <c r="A68" s="20" t="n"/>
      <c r="B68" s="22" t="n"/>
      <c r="C68" s="20" t="n"/>
      <c r="D68" s="20" t="n"/>
      <c r="E68" s="22" t="n"/>
      <c r="F68" s="22" t="n"/>
      <c r="G68" s="25">
        <f>IF(COUNTA($A68:$F68)=0,"",IF(TRIM($A68)="","△ No gate",IF(COUNTIF(Gates!$B$23:$B$34,$A68)=0,"△ Gate not on the Gates tab",IF(TRIM($B68)="","△ No criterion written",IF(TRIM($C68)="","△ No owner",IF($D68="","△ No status",IF(AND($D68="Waived",TRIM($E68)=""),"△ Waived with no reason",IF(AND($D68="Met",TRIM($F68)=""),"△ Met with no evidence","○ Clear"))))))))</f>
        <v/>
      </c>
      <c r="H68" s="26">
        <f>IF(OR($G68="△ No gate",$G68="△ Gate not on the Gates tab"),1,0)</f>
        <v/>
      </c>
      <c r="I68" s="26">
        <f>IF(AND($D68="Waived",TRIM($E68)=""),1,0)</f>
        <v/>
      </c>
      <c r="J68" s="26">
        <f>IF(AND($D68="Met",TRIM($F68)=""),1,0)</f>
        <v/>
      </c>
    </row>
    <row r="69" ht="19" customHeight="1">
      <c r="A69" s="20" t="n"/>
      <c r="B69" s="22" t="n"/>
      <c r="C69" s="20" t="n"/>
      <c r="D69" s="20" t="n"/>
      <c r="E69" s="22" t="n"/>
      <c r="F69" s="22" t="n"/>
      <c r="G69" s="25">
        <f>IF(COUNTA($A69:$F69)=0,"",IF(TRIM($A69)="","△ No gate",IF(COUNTIF(Gates!$B$23:$B$34,$A69)=0,"△ Gate not on the Gates tab",IF(TRIM($B69)="","△ No criterion written",IF(TRIM($C69)="","△ No owner",IF($D69="","△ No status",IF(AND($D69="Waived",TRIM($E69)=""),"△ Waived with no reason",IF(AND($D69="Met",TRIM($F69)=""),"△ Met with no evidence","○ Clear"))))))))</f>
        <v/>
      </c>
      <c r="H69" s="26">
        <f>IF(OR($G69="△ No gate",$G69="△ Gate not on the Gates tab"),1,0)</f>
        <v/>
      </c>
      <c r="I69" s="26">
        <f>IF(AND($D69="Waived",TRIM($E69)=""),1,0)</f>
        <v/>
      </c>
      <c r="J69" s="26">
        <f>IF(AND($D69="Met",TRIM($F69)=""),1,0)</f>
        <v/>
      </c>
    </row>
    <row r="70" ht="19" customHeight="1">
      <c r="A70" s="20" t="n"/>
      <c r="B70" s="22" t="n"/>
      <c r="C70" s="20" t="n"/>
      <c r="D70" s="20" t="n"/>
      <c r="E70" s="22" t="n"/>
      <c r="F70" s="22" t="n"/>
      <c r="G70" s="25">
        <f>IF(COUNTA($A70:$F70)=0,"",IF(TRIM($A70)="","△ No gate",IF(COUNTIF(Gates!$B$23:$B$34,$A70)=0,"△ Gate not on the Gates tab",IF(TRIM($B70)="","△ No criterion written",IF(TRIM($C70)="","△ No owner",IF($D70="","△ No status",IF(AND($D70="Waived",TRIM($E70)=""),"△ Waived with no reason",IF(AND($D70="Met",TRIM($F70)=""),"△ Met with no evidence","○ Clear"))))))))</f>
        <v/>
      </c>
      <c r="H70" s="26">
        <f>IF(OR($G70="△ No gate",$G70="△ Gate not on the Gates tab"),1,0)</f>
        <v/>
      </c>
      <c r="I70" s="26">
        <f>IF(AND($D70="Waived",TRIM($E70)=""),1,0)</f>
        <v/>
      </c>
      <c r="J70" s="26">
        <f>IF(AND($D70="Met",TRIM($F70)=""),1,0)</f>
        <v/>
      </c>
    </row>
    <row r="71" ht="19" customHeight="1">
      <c r="A71" s="20" t="n"/>
      <c r="B71" s="22" t="n"/>
      <c r="C71" s="20" t="n"/>
      <c r="D71" s="20" t="n"/>
      <c r="E71" s="22" t="n"/>
      <c r="F71" s="22" t="n"/>
      <c r="G71" s="25">
        <f>IF(COUNTA($A71:$F71)=0,"",IF(TRIM($A71)="","△ No gate",IF(COUNTIF(Gates!$B$23:$B$34,$A71)=0,"△ Gate not on the Gates tab",IF(TRIM($B71)="","△ No criterion written",IF(TRIM($C71)="","△ No owner",IF($D71="","△ No status",IF(AND($D71="Waived",TRIM($E71)=""),"△ Waived with no reason",IF(AND($D71="Met",TRIM($F71)=""),"△ Met with no evidence","○ Clear"))))))))</f>
        <v/>
      </c>
      <c r="H71" s="26">
        <f>IF(OR($G71="△ No gate",$G71="△ Gate not on the Gates tab"),1,0)</f>
        <v/>
      </c>
      <c r="I71" s="26">
        <f>IF(AND($D71="Waived",TRIM($E71)=""),1,0)</f>
        <v/>
      </c>
      <c r="J71" s="26">
        <f>IF(AND($D71="Met",TRIM($F71)=""),1,0)</f>
        <v/>
      </c>
    </row>
    <row r="72" ht="19" customHeight="1">
      <c r="A72" s="20" t="n"/>
      <c r="B72" s="22" t="n"/>
      <c r="C72" s="20" t="n"/>
      <c r="D72" s="20" t="n"/>
      <c r="E72" s="22" t="n"/>
      <c r="F72" s="22" t="n"/>
      <c r="G72" s="25">
        <f>IF(COUNTA($A72:$F72)=0,"",IF(TRIM($A72)="","△ No gate",IF(COUNTIF(Gates!$B$23:$B$34,$A72)=0,"△ Gate not on the Gates tab",IF(TRIM($B72)="","△ No criterion written",IF(TRIM($C72)="","△ No owner",IF($D72="","△ No status",IF(AND($D72="Waived",TRIM($E72)=""),"△ Waived with no reason",IF(AND($D72="Met",TRIM($F72)=""),"△ Met with no evidence","○ Clear"))))))))</f>
        <v/>
      </c>
      <c r="H72" s="26">
        <f>IF(OR($G72="△ No gate",$G72="△ Gate not on the Gates tab"),1,0)</f>
        <v/>
      </c>
      <c r="I72" s="26">
        <f>IF(AND($D72="Waived",TRIM($E72)=""),1,0)</f>
        <v/>
      </c>
      <c r="J72" s="26">
        <f>IF(AND($D72="Met",TRIM($F72)=""),1,0)</f>
        <v/>
      </c>
    </row>
    <row r="73" ht="19" customHeight="1">
      <c r="A73" s="20" t="n"/>
      <c r="B73" s="22" t="n"/>
      <c r="C73" s="20" t="n"/>
      <c r="D73" s="20" t="n"/>
      <c r="E73" s="22" t="n"/>
      <c r="F73" s="22" t="n"/>
      <c r="G73" s="25">
        <f>IF(COUNTA($A73:$F73)=0,"",IF(TRIM($A73)="","△ No gate",IF(COUNTIF(Gates!$B$23:$B$34,$A73)=0,"△ Gate not on the Gates tab",IF(TRIM($B73)="","△ No criterion written",IF(TRIM($C73)="","△ No owner",IF($D73="","△ No status",IF(AND($D73="Waived",TRIM($E73)=""),"△ Waived with no reason",IF(AND($D73="Met",TRIM($F73)=""),"△ Met with no evidence","○ Clear"))))))))</f>
        <v/>
      </c>
      <c r="H73" s="26">
        <f>IF(OR($G73="△ No gate",$G73="△ Gate not on the Gates tab"),1,0)</f>
        <v/>
      </c>
      <c r="I73" s="26">
        <f>IF(AND($D73="Waived",TRIM($E73)=""),1,0)</f>
        <v/>
      </c>
      <c r="J73" s="26">
        <f>IF(AND($D73="Met",TRIM($F73)=""),1,0)</f>
        <v/>
      </c>
    </row>
    <row r="74" ht="19" customHeight="1">
      <c r="A74" s="20" t="n"/>
      <c r="B74" s="22" t="n"/>
      <c r="C74" s="20" t="n"/>
      <c r="D74" s="20" t="n"/>
      <c r="E74" s="22" t="n"/>
      <c r="F74" s="22" t="n"/>
      <c r="G74" s="25">
        <f>IF(COUNTA($A74:$F74)=0,"",IF(TRIM($A74)="","△ No gate",IF(COUNTIF(Gates!$B$23:$B$34,$A74)=0,"△ Gate not on the Gates tab",IF(TRIM($B74)="","△ No criterion written",IF(TRIM($C74)="","△ No owner",IF($D74="","△ No status",IF(AND($D74="Waived",TRIM($E74)=""),"△ Waived with no reason",IF(AND($D74="Met",TRIM($F74)=""),"△ Met with no evidence","○ Clear"))))))))</f>
        <v/>
      </c>
      <c r="H74" s="26">
        <f>IF(OR($G74="△ No gate",$G74="△ Gate not on the Gates tab"),1,0)</f>
        <v/>
      </c>
      <c r="I74" s="26">
        <f>IF(AND($D74="Waived",TRIM($E74)=""),1,0)</f>
        <v/>
      </c>
      <c r="J74" s="26">
        <f>IF(AND($D74="Met",TRIM($F74)=""),1,0)</f>
        <v/>
      </c>
    </row>
    <row r="75" ht="19" customHeight="1">
      <c r="A75" s="20" t="n"/>
      <c r="B75" s="22" t="n"/>
      <c r="C75" s="20" t="n"/>
      <c r="D75" s="20" t="n"/>
      <c r="E75" s="22" t="n"/>
      <c r="F75" s="22" t="n"/>
      <c r="G75" s="25">
        <f>IF(COUNTA($A75:$F75)=0,"",IF(TRIM($A75)="","△ No gate",IF(COUNTIF(Gates!$B$23:$B$34,$A75)=0,"△ Gate not on the Gates tab",IF(TRIM($B75)="","△ No criterion written",IF(TRIM($C75)="","△ No owner",IF($D75="","△ No status",IF(AND($D75="Waived",TRIM($E75)=""),"△ Waived with no reason",IF(AND($D75="Met",TRIM($F75)=""),"△ Met with no evidence","○ Clear"))))))))</f>
        <v/>
      </c>
      <c r="H75" s="26">
        <f>IF(OR($G75="△ No gate",$G75="△ Gate not on the Gates tab"),1,0)</f>
        <v/>
      </c>
      <c r="I75" s="26">
        <f>IF(AND($D75="Waived",TRIM($E75)=""),1,0)</f>
        <v/>
      </c>
      <c r="J75" s="26">
        <f>IF(AND($D75="Met",TRIM($F75)=""),1,0)</f>
        <v/>
      </c>
    </row>
    <row r="76" ht="19" customHeight="1">
      <c r="A76" s="20" t="n"/>
      <c r="B76" s="22" t="n"/>
      <c r="C76" s="20" t="n"/>
      <c r="D76" s="20" t="n"/>
      <c r="E76" s="22" t="n"/>
      <c r="F76" s="22" t="n"/>
      <c r="G76" s="25">
        <f>IF(COUNTA($A76:$F76)=0,"",IF(TRIM($A76)="","△ No gate",IF(COUNTIF(Gates!$B$23:$B$34,$A76)=0,"△ Gate not on the Gates tab",IF(TRIM($B76)="","△ No criterion written",IF(TRIM($C76)="","△ No owner",IF($D76="","△ No status",IF(AND($D76="Waived",TRIM($E76)=""),"△ Waived with no reason",IF(AND($D76="Met",TRIM($F76)=""),"△ Met with no evidence","○ Clear"))))))))</f>
        <v/>
      </c>
      <c r="H76" s="26">
        <f>IF(OR($G76="△ No gate",$G76="△ Gate not on the Gates tab"),1,0)</f>
        <v/>
      </c>
      <c r="I76" s="26">
        <f>IF(AND($D76="Waived",TRIM($E76)=""),1,0)</f>
        <v/>
      </c>
      <c r="J76" s="26">
        <f>IF(AND($D76="Met",TRIM($F76)=""),1,0)</f>
        <v/>
      </c>
    </row>
    <row r="77" ht="19" customHeight="1">
      <c r="A77" s="20" t="n"/>
      <c r="B77" s="22" t="n"/>
      <c r="C77" s="20" t="n"/>
      <c r="D77" s="20" t="n"/>
      <c r="E77" s="22" t="n"/>
      <c r="F77" s="22" t="n"/>
      <c r="G77" s="25">
        <f>IF(COUNTA($A77:$F77)=0,"",IF(TRIM($A77)="","△ No gate",IF(COUNTIF(Gates!$B$23:$B$34,$A77)=0,"△ Gate not on the Gates tab",IF(TRIM($B77)="","△ No criterion written",IF(TRIM($C77)="","△ No owner",IF($D77="","△ No status",IF(AND($D77="Waived",TRIM($E77)=""),"△ Waived with no reason",IF(AND($D77="Met",TRIM($F77)=""),"△ Met with no evidence","○ Clear"))))))))</f>
        <v/>
      </c>
      <c r="H77" s="26">
        <f>IF(OR($G77="△ No gate",$G77="△ Gate not on the Gates tab"),1,0)</f>
        <v/>
      </c>
      <c r="I77" s="26">
        <f>IF(AND($D77="Waived",TRIM($E77)=""),1,0)</f>
        <v/>
      </c>
      <c r="J77" s="26">
        <f>IF(AND($D77="Met",TRIM($F77)=""),1,0)</f>
        <v/>
      </c>
    </row>
    <row r="78" ht="19" customHeight="1">
      <c r="A78" s="20" t="n"/>
      <c r="B78" s="22" t="n"/>
      <c r="C78" s="20" t="n"/>
      <c r="D78" s="20" t="n"/>
      <c r="E78" s="22" t="n"/>
      <c r="F78" s="22" t="n"/>
      <c r="G78" s="25">
        <f>IF(COUNTA($A78:$F78)=0,"",IF(TRIM($A78)="","△ No gate",IF(COUNTIF(Gates!$B$23:$B$34,$A78)=0,"△ Gate not on the Gates tab",IF(TRIM($B78)="","△ No criterion written",IF(TRIM($C78)="","△ No owner",IF($D78="","△ No status",IF(AND($D78="Waived",TRIM($E78)=""),"△ Waived with no reason",IF(AND($D78="Met",TRIM($F78)=""),"△ Met with no evidence","○ Clear"))))))))</f>
        <v/>
      </c>
      <c r="H78" s="26">
        <f>IF(OR($G78="△ No gate",$G78="△ Gate not on the Gates tab"),1,0)</f>
        <v/>
      </c>
      <c r="I78" s="26">
        <f>IF(AND($D78="Waived",TRIM($E78)=""),1,0)</f>
        <v/>
      </c>
      <c r="J78" s="26">
        <f>IF(AND($D78="Met",TRIM($F78)=""),1,0)</f>
        <v/>
      </c>
    </row>
    <row r="79" ht="19" customHeight="1">
      <c r="A79" s="20" t="n"/>
      <c r="B79" s="22" t="n"/>
      <c r="C79" s="20" t="n"/>
      <c r="D79" s="20" t="n"/>
      <c r="E79" s="22" t="n"/>
      <c r="F79" s="22" t="n"/>
      <c r="G79" s="25">
        <f>IF(COUNTA($A79:$F79)=0,"",IF(TRIM($A79)="","△ No gate",IF(COUNTIF(Gates!$B$23:$B$34,$A79)=0,"△ Gate not on the Gates tab",IF(TRIM($B79)="","△ No criterion written",IF(TRIM($C79)="","△ No owner",IF($D79="","△ No status",IF(AND($D79="Waived",TRIM($E79)=""),"△ Waived with no reason",IF(AND($D79="Met",TRIM($F79)=""),"△ Met with no evidence","○ Clear"))))))))</f>
        <v/>
      </c>
      <c r="H79" s="26">
        <f>IF(OR($G79="△ No gate",$G79="△ Gate not on the Gates tab"),1,0)</f>
        <v/>
      </c>
      <c r="I79" s="26">
        <f>IF(AND($D79="Waived",TRIM($E79)=""),1,0)</f>
        <v/>
      </c>
      <c r="J79" s="26">
        <f>IF(AND($D79="Met",TRIM($F79)=""),1,0)</f>
        <v/>
      </c>
    </row>
    <row r="80" ht="19" customHeight="1">
      <c r="A80" s="20" t="n"/>
      <c r="B80" s="22" t="n"/>
      <c r="C80" s="20" t="n"/>
      <c r="D80" s="20" t="n"/>
      <c r="E80" s="22" t="n"/>
      <c r="F80" s="22" t="n"/>
      <c r="G80" s="25">
        <f>IF(COUNTA($A80:$F80)=0,"",IF(TRIM($A80)="","△ No gate",IF(COUNTIF(Gates!$B$23:$B$34,$A80)=0,"△ Gate not on the Gates tab",IF(TRIM($B80)="","△ No criterion written",IF(TRIM($C80)="","△ No owner",IF($D80="","△ No status",IF(AND($D80="Waived",TRIM($E80)=""),"△ Waived with no reason",IF(AND($D80="Met",TRIM($F80)=""),"△ Met with no evidence","○ Clear"))))))))</f>
        <v/>
      </c>
      <c r="H80" s="26">
        <f>IF(OR($G80="△ No gate",$G80="△ Gate not on the Gates tab"),1,0)</f>
        <v/>
      </c>
      <c r="I80" s="26">
        <f>IF(AND($D80="Waived",TRIM($E80)=""),1,0)</f>
        <v/>
      </c>
      <c r="J80" s="26">
        <f>IF(AND($D80="Met",TRIM($F80)=""),1,0)</f>
        <v/>
      </c>
    </row>
    <row r="81" ht="19" customHeight="1">
      <c r="A81" s="20" t="n"/>
      <c r="B81" s="22" t="n"/>
      <c r="C81" s="20" t="n"/>
      <c r="D81" s="20" t="n"/>
      <c r="E81" s="22" t="n"/>
      <c r="F81" s="22" t="n"/>
      <c r="G81" s="25">
        <f>IF(COUNTA($A81:$F81)=0,"",IF(TRIM($A81)="","△ No gate",IF(COUNTIF(Gates!$B$23:$B$34,$A81)=0,"△ Gate not on the Gates tab",IF(TRIM($B81)="","△ No criterion written",IF(TRIM($C81)="","△ No owner",IF($D81="","△ No status",IF(AND($D81="Waived",TRIM($E81)=""),"△ Waived with no reason",IF(AND($D81="Met",TRIM($F81)=""),"△ Met with no evidence","○ Clear"))))))))</f>
        <v/>
      </c>
      <c r="H81" s="26">
        <f>IF(OR($G81="△ No gate",$G81="△ Gate not on the Gates tab"),1,0)</f>
        <v/>
      </c>
      <c r="I81" s="26">
        <f>IF(AND($D81="Waived",TRIM($E81)=""),1,0)</f>
        <v/>
      </c>
      <c r="J81" s="26">
        <f>IF(AND($D81="Met",TRIM($F81)=""),1,0)</f>
        <v/>
      </c>
    </row>
    <row r="82" ht="19" customHeight="1">
      <c r="A82" s="20" t="n"/>
      <c r="B82" s="22" t="n"/>
      <c r="C82" s="20" t="n"/>
      <c r="D82" s="20" t="n"/>
      <c r="E82" s="22" t="n"/>
      <c r="F82" s="22" t="n"/>
      <c r="G82" s="25">
        <f>IF(COUNTA($A82:$F82)=0,"",IF(TRIM($A82)="","△ No gate",IF(COUNTIF(Gates!$B$23:$B$34,$A82)=0,"△ Gate not on the Gates tab",IF(TRIM($B82)="","△ No criterion written",IF(TRIM($C82)="","△ No owner",IF($D82="","△ No status",IF(AND($D82="Waived",TRIM($E82)=""),"△ Waived with no reason",IF(AND($D82="Met",TRIM($F82)=""),"△ Met with no evidence","○ Clear"))))))))</f>
        <v/>
      </c>
      <c r="H82" s="26">
        <f>IF(OR($G82="△ No gate",$G82="△ Gate not on the Gates tab"),1,0)</f>
        <v/>
      </c>
      <c r="I82" s="26">
        <f>IF(AND($D82="Waived",TRIM($E82)=""),1,0)</f>
        <v/>
      </c>
      <c r="J82" s="26">
        <f>IF(AND($D82="Met",TRIM($F82)=""),1,0)</f>
        <v/>
      </c>
    </row>
    <row r="83" ht="19" customHeight="1">
      <c r="A83" s="20" t="n"/>
      <c r="B83" s="22" t="n"/>
      <c r="C83" s="20" t="n"/>
      <c r="D83" s="20" t="n"/>
      <c r="E83" s="22" t="n"/>
      <c r="F83" s="22" t="n"/>
      <c r="G83" s="25">
        <f>IF(COUNTA($A83:$F83)=0,"",IF(TRIM($A83)="","△ No gate",IF(COUNTIF(Gates!$B$23:$B$34,$A83)=0,"△ Gate not on the Gates tab",IF(TRIM($B83)="","△ No criterion written",IF(TRIM($C83)="","△ No owner",IF($D83="","△ No status",IF(AND($D83="Waived",TRIM($E83)=""),"△ Waived with no reason",IF(AND($D83="Met",TRIM($F83)=""),"△ Met with no evidence","○ Clear"))))))))</f>
        <v/>
      </c>
      <c r="H83" s="26">
        <f>IF(OR($G83="△ No gate",$G83="△ Gate not on the Gates tab"),1,0)</f>
        <v/>
      </c>
      <c r="I83" s="26">
        <f>IF(AND($D83="Waived",TRIM($E83)=""),1,0)</f>
        <v/>
      </c>
      <c r="J83" s="26">
        <f>IF(AND($D83="Met",TRIM($F83)=""),1,0)</f>
        <v/>
      </c>
    </row>
    <row r="84" ht="19" customHeight="1">
      <c r="A84" s="20" t="n"/>
      <c r="B84" s="22" t="n"/>
      <c r="C84" s="20" t="n"/>
      <c r="D84" s="20" t="n"/>
      <c r="E84" s="22" t="n"/>
      <c r="F84" s="22" t="n"/>
      <c r="G84" s="25">
        <f>IF(COUNTA($A84:$F84)=0,"",IF(TRIM($A84)="","△ No gate",IF(COUNTIF(Gates!$B$23:$B$34,$A84)=0,"△ Gate not on the Gates tab",IF(TRIM($B84)="","△ No criterion written",IF(TRIM($C84)="","△ No owner",IF($D84="","△ No status",IF(AND($D84="Waived",TRIM($E84)=""),"△ Waived with no reason",IF(AND($D84="Met",TRIM($F84)=""),"△ Met with no evidence","○ Clear"))))))))</f>
        <v/>
      </c>
      <c r="H84" s="26">
        <f>IF(OR($G84="△ No gate",$G84="△ Gate not on the Gates tab"),1,0)</f>
        <v/>
      </c>
      <c r="I84" s="26">
        <f>IF(AND($D84="Waived",TRIM($E84)=""),1,0)</f>
        <v/>
      </c>
      <c r="J84" s="26">
        <f>IF(AND($D84="Met",TRIM($F84)=""),1,0)</f>
        <v/>
      </c>
    </row>
    <row r="85" ht="19" customHeight="1">
      <c r="A85" s="20" t="n"/>
      <c r="B85" s="22" t="n"/>
      <c r="C85" s="20" t="n"/>
      <c r="D85" s="20" t="n"/>
      <c r="E85" s="22" t="n"/>
      <c r="F85" s="22" t="n"/>
      <c r="G85" s="25">
        <f>IF(COUNTA($A85:$F85)=0,"",IF(TRIM($A85)="","△ No gate",IF(COUNTIF(Gates!$B$23:$B$34,$A85)=0,"△ Gate not on the Gates tab",IF(TRIM($B85)="","△ No criterion written",IF(TRIM($C85)="","△ No owner",IF($D85="","△ No status",IF(AND($D85="Waived",TRIM($E85)=""),"△ Waived with no reason",IF(AND($D85="Met",TRIM($F85)=""),"△ Met with no evidence","○ Clear"))))))))</f>
        <v/>
      </c>
      <c r="H85" s="26">
        <f>IF(OR($G85="△ No gate",$G85="△ Gate not on the Gates tab"),1,0)</f>
        <v/>
      </c>
      <c r="I85" s="26">
        <f>IF(AND($D85="Waived",TRIM($E85)=""),1,0)</f>
        <v/>
      </c>
      <c r="J85" s="26">
        <f>IF(AND($D85="Met",TRIM($F85)=""),1,0)</f>
        <v/>
      </c>
    </row>
    <row r="86" ht="19" customHeight="1">
      <c r="A86" s="20" t="n"/>
      <c r="B86" s="22" t="n"/>
      <c r="C86" s="20" t="n"/>
      <c r="D86" s="20" t="n"/>
      <c r="E86" s="22" t="n"/>
      <c r="F86" s="22" t="n"/>
      <c r="G86" s="25">
        <f>IF(COUNTA($A86:$F86)=0,"",IF(TRIM($A86)="","△ No gate",IF(COUNTIF(Gates!$B$23:$B$34,$A86)=0,"△ Gate not on the Gates tab",IF(TRIM($B86)="","△ No criterion written",IF(TRIM($C86)="","△ No owner",IF($D86="","△ No status",IF(AND($D86="Waived",TRIM($E86)=""),"△ Waived with no reason",IF(AND($D86="Met",TRIM($F86)=""),"△ Met with no evidence","○ Clear"))))))))</f>
        <v/>
      </c>
      <c r="H86" s="26">
        <f>IF(OR($G86="△ No gate",$G86="△ Gate not on the Gates tab"),1,0)</f>
        <v/>
      </c>
      <c r="I86" s="26">
        <f>IF(AND($D86="Waived",TRIM($E86)=""),1,0)</f>
        <v/>
      </c>
      <c r="J86" s="26">
        <f>IF(AND($D86="Met",TRIM($F86)=""),1,0)</f>
        <v/>
      </c>
    </row>
    <row r="87" ht="19" customHeight="1">
      <c r="A87" s="20" t="n"/>
      <c r="B87" s="22" t="n"/>
      <c r="C87" s="20" t="n"/>
      <c r="D87" s="20" t="n"/>
      <c r="E87" s="22" t="n"/>
      <c r="F87" s="22" t="n"/>
      <c r="G87" s="25">
        <f>IF(COUNTA($A87:$F87)=0,"",IF(TRIM($A87)="","△ No gate",IF(COUNTIF(Gates!$B$23:$B$34,$A87)=0,"△ Gate not on the Gates tab",IF(TRIM($B87)="","△ No criterion written",IF(TRIM($C87)="","△ No owner",IF($D87="","△ No status",IF(AND($D87="Waived",TRIM($E87)=""),"△ Waived with no reason",IF(AND($D87="Met",TRIM($F87)=""),"△ Met with no evidence","○ Clear"))))))))</f>
        <v/>
      </c>
      <c r="H87" s="26">
        <f>IF(OR($G87="△ No gate",$G87="△ Gate not on the Gates tab"),1,0)</f>
        <v/>
      </c>
      <c r="I87" s="26">
        <f>IF(AND($D87="Waived",TRIM($E87)=""),1,0)</f>
        <v/>
      </c>
      <c r="J87" s="26">
        <f>IF(AND($D87="Met",TRIM($F87)=""),1,0)</f>
        <v/>
      </c>
    </row>
    <row r="88" ht="19" customHeight="1">
      <c r="A88" s="20" t="n"/>
      <c r="B88" s="22" t="n"/>
      <c r="C88" s="20" t="n"/>
      <c r="D88" s="20" t="n"/>
      <c r="E88" s="22" t="n"/>
      <c r="F88" s="22" t="n"/>
      <c r="G88" s="25">
        <f>IF(COUNTA($A88:$F88)=0,"",IF(TRIM($A88)="","△ No gate",IF(COUNTIF(Gates!$B$23:$B$34,$A88)=0,"△ Gate not on the Gates tab",IF(TRIM($B88)="","△ No criterion written",IF(TRIM($C88)="","△ No owner",IF($D88="","△ No status",IF(AND($D88="Waived",TRIM($E88)=""),"△ Waived with no reason",IF(AND($D88="Met",TRIM($F88)=""),"△ Met with no evidence","○ Clear"))))))))</f>
        <v/>
      </c>
      <c r="H88" s="26">
        <f>IF(OR($G88="△ No gate",$G88="△ Gate not on the Gates tab"),1,0)</f>
        <v/>
      </c>
      <c r="I88" s="26">
        <f>IF(AND($D88="Waived",TRIM($E88)=""),1,0)</f>
        <v/>
      </c>
      <c r="J88" s="26">
        <f>IF(AND($D88="Met",TRIM($F88)=""),1,0)</f>
        <v/>
      </c>
    </row>
    <row r="89" ht="19" customHeight="1">
      <c r="A89" s="20" t="n"/>
      <c r="B89" s="22" t="n"/>
      <c r="C89" s="20" t="n"/>
      <c r="D89" s="20" t="n"/>
      <c r="E89" s="22" t="n"/>
      <c r="F89" s="22" t="n"/>
      <c r="G89" s="25">
        <f>IF(COUNTA($A89:$F89)=0,"",IF(TRIM($A89)="","△ No gate",IF(COUNTIF(Gates!$B$23:$B$34,$A89)=0,"△ Gate not on the Gates tab",IF(TRIM($B89)="","△ No criterion written",IF(TRIM($C89)="","△ No owner",IF($D89="","△ No status",IF(AND($D89="Waived",TRIM($E89)=""),"△ Waived with no reason",IF(AND($D89="Met",TRIM($F89)=""),"△ Met with no evidence","○ Clear"))))))))</f>
        <v/>
      </c>
      <c r="H89" s="26">
        <f>IF(OR($G89="△ No gate",$G89="△ Gate not on the Gates tab"),1,0)</f>
        <v/>
      </c>
      <c r="I89" s="26">
        <f>IF(AND($D89="Waived",TRIM($E89)=""),1,0)</f>
        <v/>
      </c>
      <c r="J89" s="26">
        <f>IF(AND($D89="Met",TRIM($F89)=""),1,0)</f>
        <v/>
      </c>
    </row>
    <row r="90" ht="19" customHeight="1">
      <c r="A90" s="20" t="n"/>
      <c r="B90" s="22" t="n"/>
      <c r="C90" s="20" t="n"/>
      <c r="D90" s="20" t="n"/>
      <c r="E90" s="22" t="n"/>
      <c r="F90" s="22" t="n"/>
      <c r="G90" s="25">
        <f>IF(COUNTA($A90:$F90)=0,"",IF(TRIM($A90)="","△ No gate",IF(COUNTIF(Gates!$B$23:$B$34,$A90)=0,"△ Gate not on the Gates tab",IF(TRIM($B90)="","△ No criterion written",IF(TRIM($C90)="","△ No owner",IF($D90="","△ No status",IF(AND($D90="Waived",TRIM($E90)=""),"△ Waived with no reason",IF(AND($D90="Met",TRIM($F90)=""),"△ Met with no evidence","○ Clear"))))))))</f>
        <v/>
      </c>
      <c r="H90" s="26">
        <f>IF(OR($G90="△ No gate",$G90="△ Gate not on the Gates tab"),1,0)</f>
        <v/>
      </c>
      <c r="I90" s="26">
        <f>IF(AND($D90="Waived",TRIM($E90)=""),1,0)</f>
        <v/>
      </c>
      <c r="J90" s="26">
        <f>IF(AND($D90="Met",TRIM($F90)=""),1,0)</f>
        <v/>
      </c>
    </row>
    <row r="91" ht="19" customHeight="1">
      <c r="A91" s="20" t="n"/>
      <c r="B91" s="22" t="n"/>
      <c r="C91" s="20" t="n"/>
      <c r="D91" s="20" t="n"/>
      <c r="E91" s="22" t="n"/>
      <c r="F91" s="22" t="n"/>
      <c r="G91" s="25">
        <f>IF(COUNTA($A91:$F91)=0,"",IF(TRIM($A91)="","△ No gate",IF(COUNTIF(Gates!$B$23:$B$34,$A91)=0,"△ Gate not on the Gates tab",IF(TRIM($B91)="","△ No criterion written",IF(TRIM($C91)="","△ No owner",IF($D91="","△ No status",IF(AND($D91="Waived",TRIM($E91)=""),"△ Waived with no reason",IF(AND($D91="Met",TRIM($F91)=""),"△ Met with no evidence","○ Clear"))))))))</f>
        <v/>
      </c>
      <c r="H91" s="26">
        <f>IF(OR($G91="△ No gate",$G91="△ Gate not on the Gates tab"),1,0)</f>
        <v/>
      </c>
      <c r="I91" s="26">
        <f>IF(AND($D91="Waived",TRIM($E91)=""),1,0)</f>
        <v/>
      </c>
      <c r="J91" s="26">
        <f>IF(AND($D91="Met",TRIM($F91)=""),1,0)</f>
        <v/>
      </c>
    </row>
    <row r="92" ht="19" customHeight="1">
      <c r="A92" s="20" t="n"/>
      <c r="B92" s="22" t="n"/>
      <c r="C92" s="20" t="n"/>
      <c r="D92" s="20" t="n"/>
      <c r="E92" s="22" t="n"/>
      <c r="F92" s="22" t="n"/>
      <c r="G92" s="25">
        <f>IF(COUNTA($A92:$F92)=0,"",IF(TRIM($A92)="","△ No gate",IF(COUNTIF(Gates!$B$23:$B$34,$A92)=0,"△ Gate not on the Gates tab",IF(TRIM($B92)="","△ No criterion written",IF(TRIM($C92)="","△ No owner",IF($D92="","△ No status",IF(AND($D92="Waived",TRIM($E92)=""),"△ Waived with no reason",IF(AND($D92="Met",TRIM($F92)=""),"△ Met with no evidence","○ Clear"))))))))</f>
        <v/>
      </c>
      <c r="H92" s="26">
        <f>IF(OR($G92="△ No gate",$G92="△ Gate not on the Gates tab"),1,0)</f>
        <v/>
      </c>
      <c r="I92" s="26">
        <f>IF(AND($D92="Waived",TRIM($E92)=""),1,0)</f>
        <v/>
      </c>
      <c r="J92" s="26">
        <f>IF(AND($D92="Met",TRIM($F92)=""),1,0)</f>
        <v/>
      </c>
    </row>
    <row r="93" ht="19" customHeight="1">
      <c r="A93" s="20" t="n"/>
      <c r="B93" s="22" t="n"/>
      <c r="C93" s="20" t="n"/>
      <c r="D93" s="20" t="n"/>
      <c r="E93" s="22" t="n"/>
      <c r="F93" s="22" t="n"/>
      <c r="G93" s="25">
        <f>IF(COUNTA($A93:$F93)=0,"",IF(TRIM($A93)="","△ No gate",IF(COUNTIF(Gates!$B$23:$B$34,$A93)=0,"△ Gate not on the Gates tab",IF(TRIM($B93)="","△ No criterion written",IF(TRIM($C93)="","△ No owner",IF($D93="","△ No status",IF(AND($D93="Waived",TRIM($E93)=""),"△ Waived with no reason",IF(AND($D93="Met",TRIM($F93)=""),"△ Met with no evidence","○ Clear"))))))))</f>
        <v/>
      </c>
      <c r="H93" s="26">
        <f>IF(OR($G93="△ No gate",$G93="△ Gate not on the Gates tab"),1,0)</f>
        <v/>
      </c>
      <c r="I93" s="26">
        <f>IF(AND($D93="Waived",TRIM($E93)=""),1,0)</f>
        <v/>
      </c>
      <c r="J93" s="26">
        <f>IF(AND($D93="Met",TRIM($F93)=""),1,0)</f>
        <v/>
      </c>
    </row>
    <row r="94" ht="19" customHeight="1">
      <c r="A94" s="20" t="n"/>
      <c r="B94" s="22" t="n"/>
      <c r="C94" s="20" t="n"/>
      <c r="D94" s="20" t="n"/>
      <c r="E94" s="22" t="n"/>
      <c r="F94" s="22" t="n"/>
      <c r="G94" s="25">
        <f>IF(COUNTA($A94:$F94)=0,"",IF(TRIM($A94)="","△ No gate",IF(COUNTIF(Gates!$B$23:$B$34,$A94)=0,"△ Gate not on the Gates tab",IF(TRIM($B94)="","△ No criterion written",IF(TRIM($C94)="","△ No owner",IF($D94="","△ No status",IF(AND($D94="Waived",TRIM($E94)=""),"△ Waived with no reason",IF(AND($D94="Met",TRIM($F94)=""),"△ Met with no evidence","○ Clear"))))))))</f>
        <v/>
      </c>
      <c r="H94" s="26">
        <f>IF(OR($G94="△ No gate",$G94="△ Gate not on the Gates tab"),1,0)</f>
        <v/>
      </c>
      <c r="I94" s="26">
        <f>IF(AND($D94="Waived",TRIM($E94)=""),1,0)</f>
        <v/>
      </c>
      <c r="J94" s="26">
        <f>IF(AND($D94="Met",TRIM($F94)=""),1,0)</f>
        <v/>
      </c>
    </row>
    <row r="95" ht="19" customHeight="1">
      <c r="A95" s="20" t="n"/>
      <c r="B95" s="22" t="n"/>
      <c r="C95" s="20" t="n"/>
      <c r="D95" s="20" t="n"/>
      <c r="E95" s="22" t="n"/>
      <c r="F95" s="22" t="n"/>
      <c r="G95" s="25">
        <f>IF(COUNTA($A95:$F95)=0,"",IF(TRIM($A95)="","△ No gate",IF(COUNTIF(Gates!$B$23:$B$34,$A95)=0,"△ Gate not on the Gates tab",IF(TRIM($B95)="","△ No criterion written",IF(TRIM($C95)="","△ No owner",IF($D95="","△ No status",IF(AND($D95="Waived",TRIM($E95)=""),"△ Waived with no reason",IF(AND($D95="Met",TRIM($F95)=""),"△ Met with no evidence","○ Clear"))))))))</f>
        <v/>
      </c>
      <c r="H95" s="26">
        <f>IF(OR($G95="△ No gate",$G95="△ Gate not on the Gates tab"),1,0)</f>
        <v/>
      </c>
      <c r="I95" s="26">
        <f>IF(AND($D95="Waived",TRIM($E95)=""),1,0)</f>
        <v/>
      </c>
      <c r="J95" s="26">
        <f>IF(AND($D95="Met",TRIM($F95)=""),1,0)</f>
        <v/>
      </c>
    </row>
    <row r="96" ht="19" customHeight="1">
      <c r="A96" s="20" t="n"/>
      <c r="B96" s="22" t="n"/>
      <c r="C96" s="20" t="n"/>
      <c r="D96" s="20" t="n"/>
      <c r="E96" s="22" t="n"/>
      <c r="F96" s="22" t="n"/>
      <c r="G96" s="25">
        <f>IF(COUNTA($A96:$F96)=0,"",IF(TRIM($A96)="","△ No gate",IF(COUNTIF(Gates!$B$23:$B$34,$A96)=0,"△ Gate not on the Gates tab",IF(TRIM($B96)="","△ No criterion written",IF(TRIM($C96)="","△ No owner",IF($D96="","△ No status",IF(AND($D96="Waived",TRIM($E96)=""),"△ Waived with no reason",IF(AND($D96="Met",TRIM($F96)=""),"△ Met with no evidence","○ Clear"))))))))</f>
        <v/>
      </c>
      <c r="H96" s="26">
        <f>IF(OR($G96="△ No gate",$G96="△ Gate not on the Gates tab"),1,0)</f>
        <v/>
      </c>
      <c r="I96" s="26">
        <f>IF(AND($D96="Waived",TRIM($E96)=""),1,0)</f>
        <v/>
      </c>
      <c r="J96" s="26">
        <f>IF(AND($D96="Met",TRIM($F96)=""),1,0)</f>
        <v/>
      </c>
    </row>
    <row r="97" ht="19" customHeight="1">
      <c r="A97" s="20" t="n"/>
      <c r="B97" s="22" t="n"/>
      <c r="C97" s="20" t="n"/>
      <c r="D97" s="20" t="n"/>
      <c r="E97" s="22" t="n"/>
      <c r="F97" s="22" t="n"/>
      <c r="G97" s="25">
        <f>IF(COUNTA($A97:$F97)=0,"",IF(TRIM($A97)="","△ No gate",IF(COUNTIF(Gates!$B$23:$B$34,$A97)=0,"△ Gate not on the Gates tab",IF(TRIM($B97)="","△ No criterion written",IF(TRIM($C97)="","△ No owner",IF($D97="","△ No status",IF(AND($D97="Waived",TRIM($E97)=""),"△ Waived with no reason",IF(AND($D97="Met",TRIM($F97)=""),"△ Met with no evidence","○ Clear"))))))))</f>
        <v/>
      </c>
      <c r="H97" s="26">
        <f>IF(OR($G97="△ No gate",$G97="△ Gate not on the Gates tab"),1,0)</f>
        <v/>
      </c>
      <c r="I97" s="26">
        <f>IF(AND($D97="Waived",TRIM($E97)=""),1,0)</f>
        <v/>
      </c>
      <c r="J97" s="26">
        <f>IF(AND($D97="Met",TRIM($F97)=""),1,0)</f>
        <v/>
      </c>
    </row>
    <row r="98" ht="19" customHeight="1">
      <c r="A98" s="20" t="n"/>
      <c r="B98" s="22" t="n"/>
      <c r="C98" s="20" t="n"/>
      <c r="D98" s="20" t="n"/>
      <c r="E98" s="22" t="n"/>
      <c r="F98" s="22" t="n"/>
      <c r="G98" s="25">
        <f>IF(COUNTA($A98:$F98)=0,"",IF(TRIM($A98)="","△ No gate",IF(COUNTIF(Gates!$B$23:$B$34,$A98)=0,"△ Gate not on the Gates tab",IF(TRIM($B98)="","△ No criterion written",IF(TRIM($C98)="","△ No owner",IF($D98="","△ No status",IF(AND($D98="Waived",TRIM($E98)=""),"△ Waived with no reason",IF(AND($D98="Met",TRIM($F98)=""),"△ Met with no evidence","○ Clear"))))))))</f>
        <v/>
      </c>
      <c r="H98" s="26">
        <f>IF(OR($G98="△ No gate",$G98="△ Gate not on the Gates tab"),1,0)</f>
        <v/>
      </c>
      <c r="I98" s="26">
        <f>IF(AND($D98="Waived",TRIM($E98)=""),1,0)</f>
        <v/>
      </c>
      <c r="J98" s="26">
        <f>IF(AND($D98="Met",TRIM($F98)=""),1,0)</f>
        <v/>
      </c>
    </row>
    <row r="99" ht="19" customHeight="1">
      <c r="A99" s="20" t="n"/>
      <c r="B99" s="22" t="n"/>
      <c r="C99" s="20" t="n"/>
      <c r="D99" s="20" t="n"/>
      <c r="E99" s="22" t="n"/>
      <c r="F99" s="22" t="n"/>
      <c r="G99" s="25">
        <f>IF(COUNTA($A99:$F99)=0,"",IF(TRIM($A99)="","△ No gate",IF(COUNTIF(Gates!$B$23:$B$34,$A99)=0,"△ Gate not on the Gates tab",IF(TRIM($B99)="","△ No criterion written",IF(TRIM($C99)="","△ No owner",IF($D99="","△ No status",IF(AND($D99="Waived",TRIM($E99)=""),"△ Waived with no reason",IF(AND($D99="Met",TRIM($F99)=""),"△ Met with no evidence","○ Clear"))))))))</f>
        <v/>
      </c>
      <c r="H99" s="26">
        <f>IF(OR($G99="△ No gate",$G99="△ Gate not on the Gates tab"),1,0)</f>
        <v/>
      </c>
      <c r="I99" s="26">
        <f>IF(AND($D99="Waived",TRIM($E99)=""),1,0)</f>
        <v/>
      </c>
      <c r="J99" s="26">
        <f>IF(AND($D99="Met",TRIM($F99)=""),1,0)</f>
        <v/>
      </c>
    </row>
    <row r="100" ht="19" customHeight="1">
      <c r="A100" s="20" t="n"/>
      <c r="B100" s="22" t="n"/>
      <c r="C100" s="20" t="n"/>
      <c r="D100" s="20" t="n"/>
      <c r="E100" s="22" t="n"/>
      <c r="F100" s="22" t="n"/>
      <c r="G100" s="25">
        <f>IF(COUNTA($A100:$F100)=0,"",IF(TRIM($A100)="","△ No gate",IF(COUNTIF(Gates!$B$23:$B$34,$A100)=0,"△ Gate not on the Gates tab",IF(TRIM($B100)="","△ No criterion written",IF(TRIM($C100)="","△ No owner",IF($D100="","△ No status",IF(AND($D100="Waived",TRIM($E100)=""),"△ Waived with no reason",IF(AND($D100="Met",TRIM($F100)=""),"△ Met with no evidence","○ Clear"))))))))</f>
        <v/>
      </c>
      <c r="H100" s="26">
        <f>IF(OR($G100="△ No gate",$G100="△ Gate not on the Gates tab"),1,0)</f>
        <v/>
      </c>
      <c r="I100" s="26">
        <f>IF(AND($D100="Waived",TRIM($E100)=""),1,0)</f>
        <v/>
      </c>
      <c r="J100" s="26">
        <f>IF(AND($D100="Met",TRIM($F100)=""),1,0)</f>
        <v/>
      </c>
    </row>
    <row r="101" ht="19" customHeight="1">
      <c r="A101" s="20" t="n"/>
      <c r="B101" s="22" t="n"/>
      <c r="C101" s="20" t="n"/>
      <c r="D101" s="20" t="n"/>
      <c r="E101" s="22" t="n"/>
      <c r="F101" s="22" t="n"/>
      <c r="G101" s="25">
        <f>IF(COUNTA($A101:$F101)=0,"",IF(TRIM($A101)="","△ No gate",IF(COUNTIF(Gates!$B$23:$B$34,$A101)=0,"△ Gate not on the Gates tab",IF(TRIM($B101)="","△ No criterion written",IF(TRIM($C101)="","△ No owner",IF($D101="","△ No status",IF(AND($D101="Waived",TRIM($E101)=""),"△ Waived with no reason",IF(AND($D101="Met",TRIM($F101)=""),"△ Met with no evidence","○ Clear"))))))))</f>
        <v/>
      </c>
      <c r="H101" s="26">
        <f>IF(OR($G101="△ No gate",$G101="△ Gate not on the Gates tab"),1,0)</f>
        <v/>
      </c>
      <c r="I101" s="26">
        <f>IF(AND($D101="Waived",TRIM($E101)=""),1,0)</f>
        <v/>
      </c>
      <c r="J101" s="26">
        <f>IF(AND($D101="Met",TRIM($F101)=""),1,0)</f>
        <v/>
      </c>
    </row>
    <row r="102" ht="19" customHeight="1">
      <c r="A102" s="20" t="n"/>
      <c r="B102" s="22" t="n"/>
      <c r="C102" s="20" t="n"/>
      <c r="D102" s="20" t="n"/>
      <c r="E102" s="22" t="n"/>
      <c r="F102" s="22" t="n"/>
      <c r="G102" s="25">
        <f>IF(COUNTA($A102:$F102)=0,"",IF(TRIM($A102)="","△ No gate",IF(COUNTIF(Gates!$B$23:$B$34,$A102)=0,"△ Gate not on the Gates tab",IF(TRIM($B102)="","△ No criterion written",IF(TRIM($C102)="","△ No owner",IF($D102="","△ No status",IF(AND($D102="Waived",TRIM($E102)=""),"△ Waived with no reason",IF(AND($D102="Met",TRIM($F102)=""),"△ Met with no evidence","○ Clear"))))))))</f>
        <v/>
      </c>
      <c r="H102" s="26">
        <f>IF(OR($G102="△ No gate",$G102="△ Gate not on the Gates tab"),1,0)</f>
        <v/>
      </c>
      <c r="I102" s="26">
        <f>IF(AND($D102="Waived",TRIM($E102)=""),1,0)</f>
        <v/>
      </c>
      <c r="J102" s="26">
        <f>IF(AND($D102="Met",TRIM($F102)=""),1,0)</f>
        <v/>
      </c>
    </row>
    <row r="103" ht="19" customHeight="1">
      <c r="A103" s="20" t="n"/>
      <c r="B103" s="22" t="n"/>
      <c r="C103" s="20" t="n"/>
      <c r="D103" s="20" t="n"/>
      <c r="E103" s="22" t="n"/>
      <c r="F103" s="22" t="n"/>
      <c r="G103" s="25">
        <f>IF(COUNTA($A103:$F103)=0,"",IF(TRIM($A103)="","△ No gate",IF(COUNTIF(Gates!$B$23:$B$34,$A103)=0,"△ Gate not on the Gates tab",IF(TRIM($B103)="","△ No criterion written",IF(TRIM($C103)="","△ No owner",IF($D103="","△ No status",IF(AND($D103="Waived",TRIM($E103)=""),"△ Waived with no reason",IF(AND($D103="Met",TRIM($F103)=""),"△ Met with no evidence","○ Clear"))))))))</f>
        <v/>
      </c>
      <c r="H103" s="26">
        <f>IF(OR($G103="△ No gate",$G103="△ Gate not on the Gates tab"),1,0)</f>
        <v/>
      </c>
      <c r="I103" s="26">
        <f>IF(AND($D103="Waived",TRIM($E103)=""),1,0)</f>
        <v/>
      </c>
      <c r="J103" s="26">
        <f>IF(AND($D103="Met",TRIM($F103)=""),1,0)</f>
        <v/>
      </c>
    </row>
    <row r="104" ht="19" customHeight="1">
      <c r="A104" s="20" t="n"/>
      <c r="B104" s="22" t="n"/>
      <c r="C104" s="20" t="n"/>
      <c r="D104" s="20" t="n"/>
      <c r="E104" s="22" t="n"/>
      <c r="F104" s="22" t="n"/>
      <c r="G104" s="25">
        <f>IF(COUNTA($A104:$F104)=0,"",IF(TRIM($A104)="","△ No gate",IF(COUNTIF(Gates!$B$23:$B$34,$A104)=0,"△ Gate not on the Gates tab",IF(TRIM($B104)="","△ No criterion written",IF(TRIM($C104)="","△ No owner",IF($D104="","△ No status",IF(AND($D104="Waived",TRIM($E104)=""),"△ Waived with no reason",IF(AND($D104="Met",TRIM($F104)=""),"△ Met with no evidence","○ Clear"))))))))</f>
        <v/>
      </c>
      <c r="H104" s="26">
        <f>IF(OR($G104="△ No gate",$G104="△ Gate not on the Gates tab"),1,0)</f>
        <v/>
      </c>
      <c r="I104" s="26">
        <f>IF(AND($D104="Waived",TRIM($E104)=""),1,0)</f>
        <v/>
      </c>
      <c r="J104" s="26">
        <f>IF(AND($D104="Met",TRIM($F104)=""),1,0)</f>
        <v/>
      </c>
    </row>
    <row r="105" ht="19" customHeight="1">
      <c r="A105" s="20" t="n"/>
      <c r="B105" s="22" t="n"/>
      <c r="C105" s="20" t="n"/>
      <c r="D105" s="20" t="n"/>
      <c r="E105" s="22" t="n"/>
      <c r="F105" s="22" t="n"/>
      <c r="G105" s="25">
        <f>IF(COUNTA($A105:$F105)=0,"",IF(TRIM($A105)="","△ No gate",IF(COUNTIF(Gates!$B$23:$B$34,$A105)=0,"△ Gate not on the Gates tab",IF(TRIM($B105)="","△ No criterion written",IF(TRIM($C105)="","△ No owner",IF($D105="","△ No status",IF(AND($D105="Waived",TRIM($E105)=""),"△ Waived with no reason",IF(AND($D105="Met",TRIM($F105)=""),"△ Met with no evidence","○ Clear"))))))))</f>
        <v/>
      </c>
      <c r="H105" s="26">
        <f>IF(OR($G105="△ No gate",$G105="△ Gate not on the Gates tab"),1,0)</f>
        <v/>
      </c>
      <c r="I105" s="26">
        <f>IF(AND($D105="Waived",TRIM($E105)=""),1,0)</f>
        <v/>
      </c>
      <c r="J105" s="26">
        <f>IF(AND($D105="Met",TRIM($F105)=""),1,0)</f>
        <v/>
      </c>
    </row>
    <row r="106" ht="19" customHeight="1">
      <c r="A106" s="20" t="n"/>
      <c r="B106" s="22" t="n"/>
      <c r="C106" s="20" t="n"/>
      <c r="D106" s="20" t="n"/>
      <c r="E106" s="22" t="n"/>
      <c r="F106" s="22" t="n"/>
      <c r="G106" s="25">
        <f>IF(COUNTA($A106:$F106)=0,"",IF(TRIM($A106)="","△ No gate",IF(COUNTIF(Gates!$B$23:$B$34,$A106)=0,"△ Gate not on the Gates tab",IF(TRIM($B106)="","△ No criterion written",IF(TRIM($C106)="","△ No owner",IF($D106="","△ No status",IF(AND($D106="Waived",TRIM($E106)=""),"△ Waived with no reason",IF(AND($D106="Met",TRIM($F106)=""),"△ Met with no evidence","○ Clear"))))))))</f>
        <v/>
      </c>
      <c r="H106" s="26">
        <f>IF(OR($G106="△ No gate",$G106="△ Gate not on the Gates tab"),1,0)</f>
        <v/>
      </c>
      <c r="I106" s="26">
        <f>IF(AND($D106="Waived",TRIM($E106)=""),1,0)</f>
        <v/>
      </c>
      <c r="J106" s="26">
        <f>IF(AND($D106="Met",TRIM($F106)=""),1,0)</f>
        <v/>
      </c>
    </row>
    <row r="107" ht="19" customHeight="1">
      <c r="A107" s="20" t="n"/>
      <c r="B107" s="22" t="n"/>
      <c r="C107" s="20" t="n"/>
      <c r="D107" s="20" t="n"/>
      <c r="E107" s="22" t="n"/>
      <c r="F107" s="22" t="n"/>
      <c r="G107" s="25">
        <f>IF(COUNTA($A107:$F107)=0,"",IF(TRIM($A107)="","△ No gate",IF(COUNTIF(Gates!$B$23:$B$34,$A107)=0,"△ Gate not on the Gates tab",IF(TRIM($B107)="","△ No criterion written",IF(TRIM($C107)="","△ No owner",IF($D107="","△ No status",IF(AND($D107="Waived",TRIM($E107)=""),"△ Waived with no reason",IF(AND($D107="Met",TRIM($F107)=""),"△ Met with no evidence","○ Clear"))))))))</f>
        <v/>
      </c>
      <c r="H107" s="26">
        <f>IF(OR($G107="△ No gate",$G107="△ Gate not on the Gates tab"),1,0)</f>
        <v/>
      </c>
      <c r="I107" s="26">
        <f>IF(AND($D107="Waived",TRIM($E107)=""),1,0)</f>
        <v/>
      </c>
      <c r="J107" s="26">
        <f>IF(AND($D107="Met",TRIM($F107)=""),1,0)</f>
        <v/>
      </c>
    </row>
    <row r="108" ht="19" customHeight="1">
      <c r="A108" s="20" t="n"/>
      <c r="B108" s="22" t="n"/>
      <c r="C108" s="20" t="n"/>
      <c r="D108" s="20" t="n"/>
      <c r="E108" s="22" t="n"/>
      <c r="F108" s="22" t="n"/>
      <c r="G108" s="25">
        <f>IF(COUNTA($A108:$F108)=0,"",IF(TRIM($A108)="","△ No gate",IF(COUNTIF(Gates!$B$23:$B$34,$A108)=0,"△ Gate not on the Gates tab",IF(TRIM($B108)="","△ No criterion written",IF(TRIM($C108)="","△ No owner",IF($D108="","△ No status",IF(AND($D108="Waived",TRIM($E108)=""),"△ Waived with no reason",IF(AND($D108="Met",TRIM($F108)=""),"△ Met with no evidence","○ Clear"))))))))</f>
        <v/>
      </c>
      <c r="H108" s="26">
        <f>IF(OR($G108="△ No gate",$G108="△ Gate not on the Gates tab"),1,0)</f>
        <v/>
      </c>
      <c r="I108" s="26">
        <f>IF(AND($D108="Waived",TRIM($E108)=""),1,0)</f>
        <v/>
      </c>
      <c r="J108" s="26">
        <f>IF(AND($D108="Met",TRIM($F108)=""),1,0)</f>
        <v/>
      </c>
    </row>
    <row r="109" ht="19" customHeight="1">
      <c r="A109" s="20" t="n"/>
      <c r="B109" s="22" t="n"/>
      <c r="C109" s="20" t="n"/>
      <c r="D109" s="20" t="n"/>
      <c r="E109" s="22" t="n"/>
      <c r="F109" s="22" t="n"/>
      <c r="G109" s="25">
        <f>IF(COUNTA($A109:$F109)=0,"",IF(TRIM($A109)="","△ No gate",IF(COUNTIF(Gates!$B$23:$B$34,$A109)=0,"△ Gate not on the Gates tab",IF(TRIM($B109)="","△ No criterion written",IF(TRIM($C109)="","△ No owner",IF($D109="","△ No status",IF(AND($D109="Waived",TRIM($E109)=""),"△ Waived with no reason",IF(AND($D109="Met",TRIM($F109)=""),"△ Met with no evidence","○ Clear"))))))))</f>
        <v/>
      </c>
      <c r="H109" s="26">
        <f>IF(OR($G109="△ No gate",$G109="△ Gate not on the Gates tab"),1,0)</f>
        <v/>
      </c>
      <c r="I109" s="26">
        <f>IF(AND($D109="Waived",TRIM($E109)=""),1,0)</f>
        <v/>
      </c>
      <c r="J109" s="26">
        <f>IF(AND($D109="Met",TRIM($F109)=""),1,0)</f>
        <v/>
      </c>
    </row>
    <row r="110" ht="19" customHeight="1">
      <c r="A110" s="20" t="n"/>
      <c r="B110" s="22" t="n"/>
      <c r="C110" s="20" t="n"/>
      <c r="D110" s="20" t="n"/>
      <c r="E110" s="22" t="n"/>
      <c r="F110" s="22" t="n"/>
      <c r="G110" s="25">
        <f>IF(COUNTA($A110:$F110)=0,"",IF(TRIM($A110)="","△ No gate",IF(COUNTIF(Gates!$B$23:$B$34,$A110)=0,"△ Gate not on the Gates tab",IF(TRIM($B110)="","△ No criterion written",IF(TRIM($C110)="","△ No owner",IF($D110="","△ No status",IF(AND($D110="Waived",TRIM($E110)=""),"△ Waived with no reason",IF(AND($D110="Met",TRIM($F110)=""),"△ Met with no evidence","○ Clear"))))))))</f>
        <v/>
      </c>
      <c r="H110" s="26">
        <f>IF(OR($G110="△ No gate",$G110="△ Gate not on the Gates tab"),1,0)</f>
        <v/>
      </c>
      <c r="I110" s="26">
        <f>IF(AND($D110="Waived",TRIM($E110)=""),1,0)</f>
        <v/>
      </c>
      <c r="J110" s="26">
        <f>IF(AND($D110="Met",TRIM($F110)=""),1,0)</f>
        <v/>
      </c>
    </row>
    <row r="111" ht="19" customHeight="1">
      <c r="A111" s="20" t="n"/>
      <c r="B111" s="22" t="n"/>
      <c r="C111" s="20" t="n"/>
      <c r="D111" s="20" t="n"/>
      <c r="E111" s="22" t="n"/>
      <c r="F111" s="22" t="n"/>
      <c r="G111" s="25">
        <f>IF(COUNTA($A111:$F111)=0,"",IF(TRIM($A111)="","△ No gate",IF(COUNTIF(Gates!$B$23:$B$34,$A111)=0,"△ Gate not on the Gates tab",IF(TRIM($B111)="","△ No criterion written",IF(TRIM($C111)="","△ No owner",IF($D111="","△ No status",IF(AND($D111="Waived",TRIM($E111)=""),"△ Waived with no reason",IF(AND($D111="Met",TRIM($F111)=""),"△ Met with no evidence","○ Clear"))))))))</f>
        <v/>
      </c>
      <c r="H111" s="26">
        <f>IF(OR($G111="△ No gate",$G111="△ Gate not on the Gates tab"),1,0)</f>
        <v/>
      </c>
      <c r="I111" s="26">
        <f>IF(AND($D111="Waived",TRIM($E111)=""),1,0)</f>
        <v/>
      </c>
      <c r="J111" s="26">
        <f>IF(AND($D111="Met",TRIM($F111)=""),1,0)</f>
        <v/>
      </c>
    </row>
    <row r="112" ht="19" customHeight="1">
      <c r="A112" s="20" t="n"/>
      <c r="B112" s="22" t="n"/>
      <c r="C112" s="20" t="n"/>
      <c r="D112" s="20" t="n"/>
      <c r="E112" s="22" t="n"/>
      <c r="F112" s="22" t="n"/>
      <c r="G112" s="25">
        <f>IF(COUNTA($A112:$F112)=0,"",IF(TRIM($A112)="","△ No gate",IF(COUNTIF(Gates!$B$23:$B$34,$A112)=0,"△ Gate not on the Gates tab",IF(TRIM($B112)="","△ No criterion written",IF(TRIM($C112)="","△ No owner",IF($D112="","△ No status",IF(AND($D112="Waived",TRIM($E112)=""),"△ Waived with no reason",IF(AND($D112="Met",TRIM($F112)=""),"△ Met with no evidence","○ Clear"))))))))</f>
        <v/>
      </c>
      <c r="H112" s="26">
        <f>IF(OR($G112="△ No gate",$G112="△ Gate not on the Gates tab"),1,0)</f>
        <v/>
      </c>
      <c r="I112" s="26">
        <f>IF(AND($D112="Waived",TRIM($E112)=""),1,0)</f>
        <v/>
      </c>
      <c r="J112" s="26">
        <f>IF(AND($D112="Met",TRIM($F112)=""),1,0)</f>
        <v/>
      </c>
    </row>
    <row r="113" ht="19" customHeight="1">
      <c r="A113" s="20" t="n"/>
      <c r="B113" s="22" t="n"/>
      <c r="C113" s="20" t="n"/>
      <c r="D113" s="20" t="n"/>
      <c r="E113" s="22" t="n"/>
      <c r="F113" s="22" t="n"/>
      <c r="G113" s="25">
        <f>IF(COUNTA($A113:$F113)=0,"",IF(TRIM($A113)="","△ No gate",IF(COUNTIF(Gates!$B$23:$B$34,$A113)=0,"△ Gate not on the Gates tab",IF(TRIM($B113)="","△ No criterion written",IF(TRIM($C113)="","△ No owner",IF($D113="","△ No status",IF(AND($D113="Waived",TRIM($E113)=""),"△ Waived with no reason",IF(AND($D113="Met",TRIM($F113)=""),"△ Met with no evidence","○ Clear"))))))))</f>
        <v/>
      </c>
      <c r="H113" s="26">
        <f>IF(OR($G113="△ No gate",$G113="△ Gate not on the Gates tab"),1,0)</f>
        <v/>
      </c>
      <c r="I113" s="26">
        <f>IF(AND($D113="Waived",TRIM($E113)=""),1,0)</f>
        <v/>
      </c>
      <c r="J113" s="26">
        <f>IF(AND($D113="Met",TRIM($F113)=""),1,0)</f>
        <v/>
      </c>
    </row>
    <row r="114" ht="19" customHeight="1">
      <c r="A114" s="20" t="n"/>
      <c r="B114" s="22" t="n"/>
      <c r="C114" s="20" t="n"/>
      <c r="D114" s="20" t="n"/>
      <c r="E114" s="22" t="n"/>
      <c r="F114" s="22" t="n"/>
      <c r="G114" s="25">
        <f>IF(COUNTA($A114:$F114)=0,"",IF(TRIM($A114)="","△ No gate",IF(COUNTIF(Gates!$B$23:$B$34,$A114)=0,"△ Gate not on the Gates tab",IF(TRIM($B114)="","△ No criterion written",IF(TRIM($C114)="","△ No owner",IF($D114="","△ No status",IF(AND($D114="Waived",TRIM($E114)=""),"△ Waived with no reason",IF(AND($D114="Met",TRIM($F114)=""),"△ Met with no evidence","○ Clear"))))))))</f>
        <v/>
      </c>
      <c r="H114" s="26">
        <f>IF(OR($G114="△ No gate",$G114="△ Gate not on the Gates tab"),1,0)</f>
        <v/>
      </c>
      <c r="I114" s="26">
        <f>IF(AND($D114="Waived",TRIM($E114)=""),1,0)</f>
        <v/>
      </c>
      <c r="J114" s="26">
        <f>IF(AND($D114="Met",TRIM($F114)=""),1,0)</f>
        <v/>
      </c>
    </row>
    <row r="115" ht="19" customHeight="1">
      <c r="A115" s="20" t="n"/>
      <c r="B115" s="22" t="n"/>
      <c r="C115" s="20" t="n"/>
      <c r="D115" s="20" t="n"/>
      <c r="E115" s="22" t="n"/>
      <c r="F115" s="22" t="n"/>
      <c r="G115" s="25">
        <f>IF(COUNTA($A115:$F115)=0,"",IF(TRIM($A115)="","△ No gate",IF(COUNTIF(Gates!$B$23:$B$34,$A115)=0,"△ Gate not on the Gates tab",IF(TRIM($B115)="","△ No criterion written",IF(TRIM($C115)="","△ No owner",IF($D115="","△ No status",IF(AND($D115="Waived",TRIM($E115)=""),"△ Waived with no reason",IF(AND($D115="Met",TRIM($F115)=""),"△ Met with no evidence","○ Clear"))))))))</f>
        <v/>
      </c>
      <c r="H115" s="26">
        <f>IF(OR($G115="△ No gate",$G115="△ Gate not on the Gates tab"),1,0)</f>
        <v/>
      </c>
      <c r="I115" s="26">
        <f>IF(AND($D115="Waived",TRIM($E115)=""),1,0)</f>
        <v/>
      </c>
      <c r="J115" s="26">
        <f>IF(AND($D115="Met",TRIM($F115)=""),1,0)</f>
        <v/>
      </c>
    </row>
    <row r="116" ht="19" customHeight="1">
      <c r="A116" s="20" t="n"/>
      <c r="B116" s="22" t="n"/>
      <c r="C116" s="20" t="n"/>
      <c r="D116" s="20" t="n"/>
      <c r="E116" s="22" t="n"/>
      <c r="F116" s="22" t="n"/>
      <c r="G116" s="25">
        <f>IF(COUNTA($A116:$F116)=0,"",IF(TRIM($A116)="","△ No gate",IF(COUNTIF(Gates!$B$23:$B$34,$A116)=0,"△ Gate not on the Gates tab",IF(TRIM($B116)="","△ No criterion written",IF(TRIM($C116)="","△ No owner",IF($D116="","△ No status",IF(AND($D116="Waived",TRIM($E116)=""),"△ Waived with no reason",IF(AND($D116="Met",TRIM($F116)=""),"△ Met with no evidence","○ Clear"))))))))</f>
        <v/>
      </c>
      <c r="H116" s="26">
        <f>IF(OR($G116="△ No gate",$G116="△ Gate not on the Gates tab"),1,0)</f>
        <v/>
      </c>
      <c r="I116" s="26">
        <f>IF(AND($D116="Waived",TRIM($E116)=""),1,0)</f>
        <v/>
      </c>
      <c r="J116" s="26">
        <f>IF(AND($D116="Met",TRIM($F116)=""),1,0)</f>
        <v/>
      </c>
    </row>
    <row r="117" ht="19" customHeight="1">
      <c r="A117" s="20" t="n"/>
      <c r="B117" s="22" t="n"/>
      <c r="C117" s="20" t="n"/>
      <c r="D117" s="20" t="n"/>
      <c r="E117" s="22" t="n"/>
      <c r="F117" s="22" t="n"/>
      <c r="G117" s="25">
        <f>IF(COUNTA($A117:$F117)=0,"",IF(TRIM($A117)="","△ No gate",IF(COUNTIF(Gates!$B$23:$B$34,$A117)=0,"△ Gate not on the Gates tab",IF(TRIM($B117)="","△ No criterion written",IF(TRIM($C117)="","△ No owner",IF($D117="","△ No status",IF(AND($D117="Waived",TRIM($E117)=""),"△ Waived with no reason",IF(AND($D117="Met",TRIM($F117)=""),"△ Met with no evidence","○ Clear"))))))))</f>
        <v/>
      </c>
      <c r="H117" s="26">
        <f>IF(OR($G117="△ No gate",$G117="△ Gate not on the Gates tab"),1,0)</f>
        <v/>
      </c>
      <c r="I117" s="26">
        <f>IF(AND($D117="Waived",TRIM($E117)=""),1,0)</f>
        <v/>
      </c>
      <c r="J117" s="26">
        <f>IF(AND($D117="Met",TRIM($F117)=""),1,0)</f>
        <v/>
      </c>
    </row>
    <row r="118" ht="19" customHeight="1">
      <c r="A118" s="20" t="n"/>
      <c r="B118" s="22" t="n"/>
      <c r="C118" s="20" t="n"/>
      <c r="D118" s="20" t="n"/>
      <c r="E118" s="22" t="n"/>
      <c r="F118" s="22" t="n"/>
      <c r="G118" s="25">
        <f>IF(COUNTA($A118:$F118)=0,"",IF(TRIM($A118)="","△ No gate",IF(COUNTIF(Gates!$B$23:$B$34,$A118)=0,"△ Gate not on the Gates tab",IF(TRIM($B118)="","△ No criterion written",IF(TRIM($C118)="","△ No owner",IF($D118="","△ No status",IF(AND($D118="Waived",TRIM($E118)=""),"△ Waived with no reason",IF(AND($D118="Met",TRIM($F118)=""),"△ Met with no evidence","○ Clear"))))))))</f>
        <v/>
      </c>
      <c r="H118" s="26">
        <f>IF(OR($G118="△ No gate",$G118="△ Gate not on the Gates tab"),1,0)</f>
        <v/>
      </c>
      <c r="I118" s="26">
        <f>IF(AND($D118="Waived",TRIM($E118)=""),1,0)</f>
        <v/>
      </c>
      <c r="J118" s="26">
        <f>IF(AND($D118="Met",TRIM($F118)=""),1,0)</f>
        <v/>
      </c>
    </row>
    <row r="119" ht="19" customHeight="1">
      <c r="A119" s="20" t="n"/>
      <c r="B119" s="22" t="n"/>
      <c r="C119" s="20" t="n"/>
      <c r="D119" s="20" t="n"/>
      <c r="E119" s="22" t="n"/>
      <c r="F119" s="22" t="n"/>
      <c r="G119" s="25">
        <f>IF(COUNTA($A119:$F119)=0,"",IF(TRIM($A119)="","△ No gate",IF(COUNTIF(Gates!$B$23:$B$34,$A119)=0,"△ Gate not on the Gates tab",IF(TRIM($B119)="","△ No criterion written",IF(TRIM($C119)="","△ No owner",IF($D119="","△ No status",IF(AND($D119="Waived",TRIM($E119)=""),"△ Waived with no reason",IF(AND($D119="Met",TRIM($F119)=""),"△ Met with no evidence","○ Clear"))))))))</f>
        <v/>
      </c>
      <c r="H119" s="26">
        <f>IF(OR($G119="△ No gate",$G119="△ Gate not on the Gates tab"),1,0)</f>
        <v/>
      </c>
      <c r="I119" s="26">
        <f>IF(AND($D119="Waived",TRIM($E119)=""),1,0)</f>
        <v/>
      </c>
      <c r="J119" s="26">
        <f>IF(AND($D119="Met",TRIM($F119)=""),1,0)</f>
        <v/>
      </c>
    </row>
    <row r="120" ht="19" customHeight="1">
      <c r="A120" s="20" t="n"/>
      <c r="B120" s="22" t="n"/>
      <c r="C120" s="20" t="n"/>
      <c r="D120" s="20" t="n"/>
      <c r="E120" s="22" t="n"/>
      <c r="F120" s="22" t="n"/>
      <c r="G120" s="25">
        <f>IF(COUNTA($A120:$F120)=0,"",IF(TRIM($A120)="","△ No gate",IF(COUNTIF(Gates!$B$23:$B$34,$A120)=0,"△ Gate not on the Gates tab",IF(TRIM($B120)="","△ No criterion written",IF(TRIM($C120)="","△ No owner",IF($D120="","△ No status",IF(AND($D120="Waived",TRIM($E120)=""),"△ Waived with no reason",IF(AND($D120="Met",TRIM($F120)=""),"△ Met with no evidence","○ Clear"))))))))</f>
        <v/>
      </c>
      <c r="H120" s="26">
        <f>IF(OR($G120="△ No gate",$G120="△ Gate not on the Gates tab"),1,0)</f>
        <v/>
      </c>
      <c r="I120" s="26">
        <f>IF(AND($D120="Waived",TRIM($E120)=""),1,0)</f>
        <v/>
      </c>
      <c r="J120" s="26">
        <f>IF(AND($D120="Met",TRIM($F120)=""),1,0)</f>
        <v/>
      </c>
    </row>
    <row r="121" ht="19" customHeight="1">
      <c r="A121" s="20" t="n"/>
      <c r="B121" s="22" t="n"/>
      <c r="C121" s="20" t="n"/>
      <c r="D121" s="20" t="n"/>
      <c r="E121" s="22" t="n"/>
      <c r="F121" s="22" t="n"/>
      <c r="G121" s="25">
        <f>IF(COUNTA($A121:$F121)=0,"",IF(TRIM($A121)="","△ No gate",IF(COUNTIF(Gates!$B$23:$B$34,$A121)=0,"△ Gate not on the Gates tab",IF(TRIM($B121)="","△ No criterion written",IF(TRIM($C121)="","△ No owner",IF($D121="","△ No status",IF(AND($D121="Waived",TRIM($E121)=""),"△ Waived with no reason",IF(AND($D121="Met",TRIM($F121)=""),"△ Met with no evidence","○ Clear"))))))))</f>
        <v/>
      </c>
      <c r="H121" s="26">
        <f>IF(OR($G121="△ No gate",$G121="△ Gate not on the Gates tab"),1,0)</f>
        <v/>
      </c>
      <c r="I121" s="26">
        <f>IF(AND($D121="Waived",TRIM($E121)=""),1,0)</f>
        <v/>
      </c>
      <c r="J121" s="26">
        <f>IF(AND($D121="Met",TRIM($F121)=""),1,0)</f>
        <v/>
      </c>
    </row>
    <row r="122" ht="19" customHeight="1">
      <c r="A122" s="20" t="n"/>
      <c r="B122" s="22" t="n"/>
      <c r="C122" s="20" t="n"/>
      <c r="D122" s="20" t="n"/>
      <c r="E122" s="22" t="n"/>
      <c r="F122" s="22" t="n"/>
      <c r="G122" s="25">
        <f>IF(COUNTA($A122:$F122)=0,"",IF(TRIM($A122)="","△ No gate",IF(COUNTIF(Gates!$B$23:$B$34,$A122)=0,"△ Gate not on the Gates tab",IF(TRIM($B122)="","△ No criterion written",IF(TRIM($C122)="","△ No owner",IF($D122="","△ No status",IF(AND($D122="Waived",TRIM($E122)=""),"△ Waived with no reason",IF(AND($D122="Met",TRIM($F122)=""),"△ Met with no evidence","○ Clear"))))))))</f>
        <v/>
      </c>
      <c r="H122" s="26">
        <f>IF(OR($G122="△ No gate",$G122="△ Gate not on the Gates tab"),1,0)</f>
        <v/>
      </c>
      <c r="I122" s="26">
        <f>IF(AND($D122="Waived",TRIM($E122)=""),1,0)</f>
        <v/>
      </c>
      <c r="J122" s="26">
        <f>IF(AND($D122="Met",TRIM($F122)=""),1,0)</f>
        <v/>
      </c>
    </row>
    <row r="123" ht="19" customHeight="1">
      <c r="A123" s="20" t="n"/>
      <c r="B123" s="22" t="n"/>
      <c r="C123" s="20" t="n"/>
      <c r="D123" s="20" t="n"/>
      <c r="E123" s="22" t="n"/>
      <c r="F123" s="22" t="n"/>
      <c r="G123" s="25">
        <f>IF(COUNTA($A123:$F123)=0,"",IF(TRIM($A123)="","△ No gate",IF(COUNTIF(Gates!$B$23:$B$34,$A123)=0,"△ Gate not on the Gates tab",IF(TRIM($B123)="","△ No criterion written",IF(TRIM($C123)="","△ No owner",IF($D123="","△ No status",IF(AND($D123="Waived",TRIM($E123)=""),"△ Waived with no reason",IF(AND($D123="Met",TRIM($F123)=""),"△ Met with no evidence","○ Clear"))))))))</f>
        <v/>
      </c>
      <c r="H123" s="26">
        <f>IF(OR($G123="△ No gate",$G123="△ Gate not on the Gates tab"),1,0)</f>
        <v/>
      </c>
      <c r="I123" s="26">
        <f>IF(AND($D123="Waived",TRIM($E123)=""),1,0)</f>
        <v/>
      </c>
      <c r="J123" s="26">
        <f>IF(AND($D123="Met",TRIM($F123)=""),1,0)</f>
        <v/>
      </c>
    </row>
    <row r="124" ht="19" customHeight="1">
      <c r="A124" s="20" t="n"/>
      <c r="B124" s="22" t="n"/>
      <c r="C124" s="20" t="n"/>
      <c r="D124" s="20" t="n"/>
      <c r="E124" s="22" t="n"/>
      <c r="F124" s="22" t="n"/>
      <c r="G124" s="25">
        <f>IF(COUNTA($A124:$F124)=0,"",IF(TRIM($A124)="","△ No gate",IF(COUNTIF(Gates!$B$23:$B$34,$A124)=0,"△ Gate not on the Gates tab",IF(TRIM($B124)="","△ No criterion written",IF(TRIM($C124)="","△ No owner",IF($D124="","△ No status",IF(AND($D124="Waived",TRIM($E124)=""),"△ Waived with no reason",IF(AND($D124="Met",TRIM($F124)=""),"△ Met with no evidence","○ Clear"))))))))</f>
        <v/>
      </c>
      <c r="H124" s="26">
        <f>IF(OR($G124="△ No gate",$G124="△ Gate not on the Gates tab"),1,0)</f>
        <v/>
      </c>
      <c r="I124" s="26">
        <f>IF(AND($D124="Waived",TRIM($E124)=""),1,0)</f>
        <v/>
      </c>
      <c r="J124" s="26">
        <f>IF(AND($D124="Met",TRIM($F124)=""),1,0)</f>
        <v/>
      </c>
    </row>
    <row r="125" ht="19" customHeight="1">
      <c r="A125" s="20" t="n"/>
      <c r="B125" s="22" t="n"/>
      <c r="C125" s="20" t="n"/>
      <c r="D125" s="20" t="n"/>
      <c r="E125" s="22" t="n"/>
      <c r="F125" s="22" t="n"/>
      <c r="G125" s="25">
        <f>IF(COUNTA($A125:$F125)=0,"",IF(TRIM($A125)="","△ No gate",IF(COUNTIF(Gates!$B$23:$B$34,$A125)=0,"△ Gate not on the Gates tab",IF(TRIM($B125)="","△ No criterion written",IF(TRIM($C125)="","△ No owner",IF($D125="","△ No status",IF(AND($D125="Waived",TRIM($E125)=""),"△ Waived with no reason",IF(AND($D125="Met",TRIM($F125)=""),"△ Met with no evidence","○ Clear"))))))))</f>
        <v/>
      </c>
      <c r="H125" s="26">
        <f>IF(OR($G125="△ No gate",$G125="△ Gate not on the Gates tab"),1,0)</f>
        <v/>
      </c>
      <c r="I125" s="26">
        <f>IF(AND($D125="Waived",TRIM($E125)=""),1,0)</f>
        <v/>
      </c>
      <c r="J125" s="26">
        <f>IF(AND($D125="Met",TRIM($F125)=""),1,0)</f>
        <v/>
      </c>
    </row>
    <row r="126" ht="19" customHeight="1">
      <c r="A126" s="20" t="n"/>
      <c r="B126" s="22" t="n"/>
      <c r="C126" s="20" t="n"/>
      <c r="D126" s="20" t="n"/>
      <c r="E126" s="22" t="n"/>
      <c r="F126" s="22" t="n"/>
      <c r="G126" s="25">
        <f>IF(COUNTA($A126:$F126)=0,"",IF(TRIM($A126)="","△ No gate",IF(COUNTIF(Gates!$B$23:$B$34,$A126)=0,"△ Gate not on the Gates tab",IF(TRIM($B126)="","△ No criterion written",IF(TRIM($C126)="","△ No owner",IF($D126="","△ No status",IF(AND($D126="Waived",TRIM($E126)=""),"△ Waived with no reason",IF(AND($D126="Met",TRIM($F126)=""),"△ Met with no evidence","○ Clear"))))))))</f>
        <v/>
      </c>
      <c r="H126" s="26">
        <f>IF(OR($G126="△ No gate",$G126="△ Gate not on the Gates tab"),1,0)</f>
        <v/>
      </c>
      <c r="I126" s="26">
        <f>IF(AND($D126="Waived",TRIM($E126)=""),1,0)</f>
        <v/>
      </c>
      <c r="J126" s="26">
        <f>IF(AND($D126="Met",TRIM($F126)=""),1,0)</f>
        <v/>
      </c>
    </row>
    <row r="127" ht="19" customHeight="1">
      <c r="A127" s="20" t="n"/>
      <c r="B127" s="22" t="n"/>
      <c r="C127" s="20" t="n"/>
      <c r="D127" s="20" t="n"/>
      <c r="E127" s="22" t="n"/>
      <c r="F127" s="22" t="n"/>
      <c r="G127" s="25">
        <f>IF(COUNTA($A127:$F127)=0,"",IF(TRIM($A127)="","△ No gate",IF(COUNTIF(Gates!$B$23:$B$34,$A127)=0,"△ Gate not on the Gates tab",IF(TRIM($B127)="","△ No criterion written",IF(TRIM($C127)="","△ No owner",IF($D127="","△ No status",IF(AND($D127="Waived",TRIM($E127)=""),"△ Waived with no reason",IF(AND($D127="Met",TRIM($F127)=""),"△ Met with no evidence","○ Clear"))))))))</f>
        <v/>
      </c>
      <c r="H127" s="26">
        <f>IF(OR($G127="△ No gate",$G127="△ Gate not on the Gates tab"),1,0)</f>
        <v/>
      </c>
      <c r="I127" s="26">
        <f>IF(AND($D127="Waived",TRIM($E127)=""),1,0)</f>
        <v/>
      </c>
      <c r="J127" s="26">
        <f>IF(AND($D127="Met",TRIM($F127)=""),1,0)</f>
        <v/>
      </c>
    </row>
    <row r="128" ht="19" customHeight="1">
      <c r="A128" s="20" t="n"/>
      <c r="B128" s="22" t="n"/>
      <c r="C128" s="20" t="n"/>
      <c r="D128" s="20" t="n"/>
      <c r="E128" s="22" t="n"/>
      <c r="F128" s="22" t="n"/>
      <c r="G128" s="25">
        <f>IF(COUNTA($A128:$F128)=0,"",IF(TRIM($A128)="","△ No gate",IF(COUNTIF(Gates!$B$23:$B$34,$A128)=0,"△ Gate not on the Gates tab",IF(TRIM($B128)="","△ No criterion written",IF(TRIM($C128)="","△ No owner",IF($D128="","△ No status",IF(AND($D128="Waived",TRIM($E128)=""),"△ Waived with no reason",IF(AND($D128="Met",TRIM($F128)=""),"△ Met with no evidence","○ Clear"))))))))</f>
        <v/>
      </c>
      <c r="H128" s="26">
        <f>IF(OR($G128="△ No gate",$G128="△ Gate not on the Gates tab"),1,0)</f>
        <v/>
      </c>
      <c r="I128" s="26">
        <f>IF(AND($D128="Waived",TRIM($E128)=""),1,0)</f>
        <v/>
      </c>
      <c r="J128" s="26">
        <f>IF(AND($D128="Met",TRIM($F128)=""),1,0)</f>
        <v/>
      </c>
    </row>
    <row r="129" ht="19" customHeight="1">
      <c r="A129" s="20" t="n"/>
      <c r="B129" s="22" t="n"/>
      <c r="C129" s="20" t="n"/>
      <c r="D129" s="20" t="n"/>
      <c r="E129" s="22" t="n"/>
      <c r="F129" s="22" t="n"/>
      <c r="G129" s="25">
        <f>IF(COUNTA($A129:$F129)=0,"",IF(TRIM($A129)="","△ No gate",IF(COUNTIF(Gates!$B$23:$B$34,$A129)=0,"△ Gate not on the Gates tab",IF(TRIM($B129)="","△ No criterion written",IF(TRIM($C129)="","△ No owner",IF($D129="","△ No status",IF(AND($D129="Waived",TRIM($E129)=""),"△ Waived with no reason",IF(AND($D129="Met",TRIM($F129)=""),"△ Met with no evidence","○ Clear"))))))))</f>
        <v/>
      </c>
      <c r="H129" s="26">
        <f>IF(OR($G129="△ No gate",$G129="△ Gate not on the Gates tab"),1,0)</f>
        <v/>
      </c>
      <c r="I129" s="26">
        <f>IF(AND($D129="Waived",TRIM($E129)=""),1,0)</f>
        <v/>
      </c>
      <c r="J129" s="26">
        <f>IF(AND($D129="Met",TRIM($F129)=""),1,0)</f>
        <v/>
      </c>
    </row>
    <row r="130" ht="19" customHeight="1">
      <c r="A130" s="20" t="n"/>
      <c r="B130" s="22" t="n"/>
      <c r="C130" s="20" t="n"/>
      <c r="D130" s="20" t="n"/>
      <c r="E130" s="22" t="n"/>
      <c r="F130" s="22" t="n"/>
      <c r="G130" s="25">
        <f>IF(COUNTA($A130:$F130)=0,"",IF(TRIM($A130)="","△ No gate",IF(COUNTIF(Gates!$B$23:$B$34,$A130)=0,"△ Gate not on the Gates tab",IF(TRIM($B130)="","△ No criterion written",IF(TRIM($C130)="","△ No owner",IF($D130="","△ No status",IF(AND($D130="Waived",TRIM($E130)=""),"△ Waived with no reason",IF(AND($D130="Met",TRIM($F130)=""),"△ Met with no evidence","○ Clear"))))))))</f>
        <v/>
      </c>
      <c r="H130" s="26">
        <f>IF(OR($G130="△ No gate",$G130="△ Gate not on the Gates tab"),1,0)</f>
        <v/>
      </c>
      <c r="I130" s="26">
        <f>IF(AND($D130="Waived",TRIM($E130)=""),1,0)</f>
        <v/>
      </c>
      <c r="J130" s="26">
        <f>IF(AND($D130="Met",TRIM($F130)=""),1,0)</f>
        <v/>
      </c>
    </row>
    <row r="131" ht="19" customHeight="1">
      <c r="A131" s="20" t="n"/>
      <c r="B131" s="22" t="n"/>
      <c r="C131" s="20" t="n"/>
      <c r="D131" s="20" t="n"/>
      <c r="E131" s="22" t="n"/>
      <c r="F131" s="22" t="n"/>
      <c r="G131" s="25">
        <f>IF(COUNTA($A131:$F131)=0,"",IF(TRIM($A131)="","△ No gate",IF(COUNTIF(Gates!$B$23:$B$34,$A131)=0,"△ Gate not on the Gates tab",IF(TRIM($B131)="","△ No criterion written",IF(TRIM($C131)="","△ No owner",IF($D131="","△ No status",IF(AND($D131="Waived",TRIM($E131)=""),"△ Waived with no reason",IF(AND($D131="Met",TRIM($F131)=""),"△ Met with no evidence","○ Clear"))))))))</f>
        <v/>
      </c>
      <c r="H131" s="26">
        <f>IF(OR($G131="△ No gate",$G131="△ Gate not on the Gates tab"),1,0)</f>
        <v/>
      </c>
      <c r="I131" s="26">
        <f>IF(AND($D131="Waived",TRIM($E131)=""),1,0)</f>
        <v/>
      </c>
      <c r="J131" s="26">
        <f>IF(AND($D131="Met",TRIM($F131)=""),1,0)</f>
        <v/>
      </c>
    </row>
    <row r="132" ht="19" customHeight="1">
      <c r="A132" s="20" t="n"/>
      <c r="B132" s="22" t="n"/>
      <c r="C132" s="20" t="n"/>
      <c r="D132" s="20" t="n"/>
      <c r="E132" s="22" t="n"/>
      <c r="F132" s="22" t="n"/>
      <c r="G132" s="25">
        <f>IF(COUNTA($A132:$F132)=0,"",IF(TRIM($A132)="","△ No gate",IF(COUNTIF(Gates!$B$23:$B$34,$A132)=0,"△ Gate not on the Gates tab",IF(TRIM($B132)="","△ No criterion written",IF(TRIM($C132)="","△ No owner",IF($D132="","△ No status",IF(AND($D132="Waived",TRIM($E132)=""),"△ Waived with no reason",IF(AND($D132="Met",TRIM($F132)=""),"△ Met with no evidence","○ Clear"))))))))</f>
        <v/>
      </c>
      <c r="H132" s="26">
        <f>IF(OR($G132="△ No gate",$G132="△ Gate not on the Gates tab"),1,0)</f>
        <v/>
      </c>
      <c r="I132" s="26">
        <f>IF(AND($D132="Waived",TRIM($E132)=""),1,0)</f>
        <v/>
      </c>
      <c r="J132" s="26">
        <f>IF(AND($D132="Met",TRIM($F132)=""),1,0)</f>
        <v/>
      </c>
    </row>
    <row r="133" ht="19" customHeight="1">
      <c r="A133" s="20" t="n"/>
      <c r="B133" s="22" t="n"/>
      <c r="C133" s="20" t="n"/>
      <c r="D133" s="20" t="n"/>
      <c r="E133" s="22" t="n"/>
      <c r="F133" s="22" t="n"/>
      <c r="G133" s="25">
        <f>IF(COUNTA($A133:$F133)=0,"",IF(TRIM($A133)="","△ No gate",IF(COUNTIF(Gates!$B$23:$B$34,$A133)=0,"△ Gate not on the Gates tab",IF(TRIM($B133)="","△ No criterion written",IF(TRIM($C133)="","△ No owner",IF($D133="","△ No status",IF(AND($D133="Waived",TRIM($E133)=""),"△ Waived with no reason",IF(AND($D133="Met",TRIM($F133)=""),"△ Met with no evidence","○ Clear"))))))))</f>
        <v/>
      </c>
      <c r="H133" s="26">
        <f>IF(OR($G133="△ No gate",$G133="△ Gate not on the Gates tab"),1,0)</f>
        <v/>
      </c>
      <c r="I133" s="26">
        <f>IF(AND($D133="Waived",TRIM($E133)=""),1,0)</f>
        <v/>
      </c>
      <c r="J133" s="26">
        <f>IF(AND($D133="Met",TRIM($F133)=""),1,0)</f>
        <v/>
      </c>
    </row>
    <row r="134" ht="19" customHeight="1">
      <c r="A134" s="20" t="n"/>
      <c r="B134" s="22" t="n"/>
      <c r="C134" s="20" t="n"/>
      <c r="D134" s="20" t="n"/>
      <c r="E134" s="22" t="n"/>
      <c r="F134" s="22" t="n"/>
      <c r="G134" s="25">
        <f>IF(COUNTA($A134:$F134)=0,"",IF(TRIM($A134)="","△ No gate",IF(COUNTIF(Gates!$B$23:$B$34,$A134)=0,"△ Gate not on the Gates tab",IF(TRIM($B134)="","△ No criterion written",IF(TRIM($C134)="","△ No owner",IF($D134="","△ No status",IF(AND($D134="Waived",TRIM($E134)=""),"△ Waived with no reason",IF(AND($D134="Met",TRIM($F134)=""),"△ Met with no evidence","○ Clear"))))))))</f>
        <v/>
      </c>
      <c r="H134" s="26">
        <f>IF(OR($G134="△ No gate",$G134="△ Gate not on the Gates tab"),1,0)</f>
        <v/>
      </c>
      <c r="I134" s="26">
        <f>IF(AND($D134="Waived",TRIM($E134)=""),1,0)</f>
        <v/>
      </c>
      <c r="J134" s="26">
        <f>IF(AND($D134="Met",TRIM($F134)=""),1,0)</f>
        <v/>
      </c>
    </row>
    <row r="135" ht="19" customHeight="1">
      <c r="A135" s="20" t="n"/>
      <c r="B135" s="22" t="n"/>
      <c r="C135" s="20" t="n"/>
      <c r="D135" s="20" t="n"/>
      <c r="E135" s="22" t="n"/>
      <c r="F135" s="22" t="n"/>
      <c r="G135" s="25">
        <f>IF(COUNTA($A135:$F135)=0,"",IF(TRIM($A135)="","△ No gate",IF(COUNTIF(Gates!$B$23:$B$34,$A135)=0,"△ Gate not on the Gates tab",IF(TRIM($B135)="","△ No criterion written",IF(TRIM($C135)="","△ No owner",IF($D135="","△ No status",IF(AND($D135="Waived",TRIM($E135)=""),"△ Waived with no reason",IF(AND($D135="Met",TRIM($F135)=""),"△ Met with no evidence","○ Clear"))))))))</f>
        <v/>
      </c>
      <c r="H135" s="26">
        <f>IF(OR($G135="△ No gate",$G135="△ Gate not on the Gates tab"),1,0)</f>
        <v/>
      </c>
      <c r="I135" s="26">
        <f>IF(AND($D135="Waived",TRIM($E135)=""),1,0)</f>
        <v/>
      </c>
      <c r="J135" s="26">
        <f>IF(AND($D135="Met",TRIM($F135)=""),1,0)</f>
        <v/>
      </c>
    </row>
    <row r="136" ht="19" customHeight="1">
      <c r="A136" s="20" t="n"/>
      <c r="B136" s="22" t="n"/>
      <c r="C136" s="20" t="n"/>
      <c r="D136" s="20" t="n"/>
      <c r="E136" s="22" t="n"/>
      <c r="F136" s="22" t="n"/>
      <c r="G136" s="25">
        <f>IF(COUNTA($A136:$F136)=0,"",IF(TRIM($A136)="","△ No gate",IF(COUNTIF(Gates!$B$23:$B$34,$A136)=0,"△ Gate not on the Gates tab",IF(TRIM($B136)="","△ No criterion written",IF(TRIM($C136)="","△ No owner",IF($D136="","△ No status",IF(AND($D136="Waived",TRIM($E136)=""),"△ Waived with no reason",IF(AND($D136="Met",TRIM($F136)=""),"△ Met with no evidence","○ Clear"))))))))</f>
        <v/>
      </c>
      <c r="H136" s="26">
        <f>IF(OR($G136="△ No gate",$G136="△ Gate not on the Gates tab"),1,0)</f>
        <v/>
      </c>
      <c r="I136" s="26">
        <f>IF(AND($D136="Waived",TRIM($E136)=""),1,0)</f>
        <v/>
      </c>
      <c r="J136" s="26">
        <f>IF(AND($D136="Met",TRIM($F136)=""),1,0)</f>
        <v/>
      </c>
    </row>
    <row r="137" ht="19" customHeight="1">
      <c r="A137" s="20" t="n"/>
      <c r="B137" s="22" t="n"/>
      <c r="C137" s="20" t="n"/>
      <c r="D137" s="20" t="n"/>
      <c r="E137" s="22" t="n"/>
      <c r="F137" s="22" t="n"/>
      <c r="G137" s="25">
        <f>IF(COUNTA($A137:$F137)=0,"",IF(TRIM($A137)="","△ No gate",IF(COUNTIF(Gates!$B$23:$B$34,$A137)=0,"△ Gate not on the Gates tab",IF(TRIM($B137)="","△ No criterion written",IF(TRIM($C137)="","△ No owner",IF($D137="","△ No status",IF(AND($D137="Waived",TRIM($E137)=""),"△ Waived with no reason",IF(AND($D137="Met",TRIM($F137)=""),"△ Met with no evidence","○ Clear"))))))))</f>
        <v/>
      </c>
      <c r="H137" s="26">
        <f>IF(OR($G137="△ No gate",$G137="△ Gate not on the Gates tab"),1,0)</f>
        <v/>
      </c>
      <c r="I137" s="26">
        <f>IF(AND($D137="Waived",TRIM($E137)=""),1,0)</f>
        <v/>
      </c>
      <c r="J137" s="26">
        <f>IF(AND($D137="Met",TRIM($F137)=""),1,0)</f>
        <v/>
      </c>
    </row>
    <row r="138" ht="19" customHeight="1">
      <c r="A138" s="20" t="n"/>
      <c r="B138" s="22" t="n"/>
      <c r="C138" s="20" t="n"/>
      <c r="D138" s="20" t="n"/>
      <c r="E138" s="22" t="n"/>
      <c r="F138" s="22" t="n"/>
      <c r="G138" s="25">
        <f>IF(COUNTA($A138:$F138)=0,"",IF(TRIM($A138)="","△ No gate",IF(COUNTIF(Gates!$B$23:$B$34,$A138)=0,"△ Gate not on the Gates tab",IF(TRIM($B138)="","△ No criterion written",IF(TRIM($C138)="","△ No owner",IF($D138="","△ No status",IF(AND($D138="Waived",TRIM($E138)=""),"△ Waived with no reason",IF(AND($D138="Met",TRIM($F138)=""),"△ Met with no evidence","○ Clear"))))))))</f>
        <v/>
      </c>
      <c r="H138" s="26">
        <f>IF(OR($G138="△ No gate",$G138="△ Gate not on the Gates tab"),1,0)</f>
        <v/>
      </c>
      <c r="I138" s="26">
        <f>IF(AND($D138="Waived",TRIM($E138)=""),1,0)</f>
        <v/>
      </c>
      <c r="J138" s="26">
        <f>IF(AND($D138="Met",TRIM($F138)=""),1,0)</f>
        <v/>
      </c>
    </row>
    <row r="139" ht="19" customHeight="1">
      <c r="A139" s="20" t="n"/>
      <c r="B139" s="22" t="n"/>
      <c r="C139" s="20" t="n"/>
      <c r="D139" s="20" t="n"/>
      <c r="E139" s="22" t="n"/>
      <c r="F139" s="22" t="n"/>
      <c r="G139" s="25">
        <f>IF(COUNTA($A139:$F139)=0,"",IF(TRIM($A139)="","△ No gate",IF(COUNTIF(Gates!$B$23:$B$34,$A139)=0,"△ Gate not on the Gates tab",IF(TRIM($B139)="","△ No criterion written",IF(TRIM($C139)="","△ No owner",IF($D139="","△ No status",IF(AND($D139="Waived",TRIM($E139)=""),"△ Waived with no reason",IF(AND($D139="Met",TRIM($F139)=""),"△ Met with no evidence","○ Clear"))))))))</f>
        <v/>
      </c>
      <c r="H139" s="26">
        <f>IF(OR($G139="△ No gate",$G139="△ Gate not on the Gates tab"),1,0)</f>
        <v/>
      </c>
      <c r="I139" s="26">
        <f>IF(AND($D139="Waived",TRIM($E139)=""),1,0)</f>
        <v/>
      </c>
      <c r="J139" s="26">
        <f>IF(AND($D139="Met",TRIM($F139)=""),1,0)</f>
        <v/>
      </c>
    </row>
    <row r="140" ht="19" customHeight="1">
      <c r="A140" s="20" t="n"/>
      <c r="B140" s="22" t="n"/>
      <c r="C140" s="20" t="n"/>
      <c r="D140" s="20" t="n"/>
      <c r="E140" s="22" t="n"/>
      <c r="F140" s="22" t="n"/>
      <c r="G140" s="25">
        <f>IF(COUNTA($A140:$F140)=0,"",IF(TRIM($A140)="","△ No gate",IF(COUNTIF(Gates!$B$23:$B$34,$A140)=0,"△ Gate not on the Gates tab",IF(TRIM($B140)="","△ No criterion written",IF(TRIM($C140)="","△ No owner",IF($D140="","△ No status",IF(AND($D140="Waived",TRIM($E140)=""),"△ Waived with no reason",IF(AND($D140="Met",TRIM($F140)=""),"△ Met with no evidence","○ Clear"))))))))</f>
        <v/>
      </c>
      <c r="H140" s="26">
        <f>IF(OR($G140="△ No gate",$G140="△ Gate not on the Gates tab"),1,0)</f>
        <v/>
      </c>
      <c r="I140" s="26">
        <f>IF(AND($D140="Waived",TRIM($E140)=""),1,0)</f>
        <v/>
      </c>
      <c r="J140" s="26">
        <f>IF(AND($D140="Met",TRIM($F140)=""),1,0)</f>
        <v/>
      </c>
    </row>
    <row r="141" ht="19" customHeight="1">
      <c r="A141" s="20" t="n"/>
      <c r="B141" s="22" t="n"/>
      <c r="C141" s="20" t="n"/>
      <c r="D141" s="20" t="n"/>
      <c r="E141" s="22" t="n"/>
      <c r="F141" s="22" t="n"/>
      <c r="G141" s="25">
        <f>IF(COUNTA($A141:$F141)=0,"",IF(TRIM($A141)="","△ No gate",IF(COUNTIF(Gates!$B$23:$B$34,$A141)=0,"△ Gate not on the Gates tab",IF(TRIM($B141)="","△ No criterion written",IF(TRIM($C141)="","△ No owner",IF($D141="","△ No status",IF(AND($D141="Waived",TRIM($E141)=""),"△ Waived with no reason",IF(AND($D141="Met",TRIM($F141)=""),"△ Met with no evidence","○ Clear"))))))))</f>
        <v/>
      </c>
      <c r="H141" s="26">
        <f>IF(OR($G141="△ No gate",$G141="△ Gate not on the Gates tab"),1,0)</f>
        <v/>
      </c>
      <c r="I141" s="26">
        <f>IF(AND($D141="Waived",TRIM($E141)=""),1,0)</f>
        <v/>
      </c>
      <c r="J141" s="26">
        <f>IF(AND($D141="Met",TRIM($F141)=""),1,0)</f>
        <v/>
      </c>
    </row>
    <row r="142" ht="19" customHeight="1">
      <c r="A142" s="20" t="n"/>
      <c r="B142" s="22" t="n"/>
      <c r="C142" s="20" t="n"/>
      <c r="D142" s="20" t="n"/>
      <c r="E142" s="22" t="n"/>
      <c r="F142" s="22" t="n"/>
      <c r="G142" s="25">
        <f>IF(COUNTA($A142:$F142)=0,"",IF(TRIM($A142)="","△ No gate",IF(COUNTIF(Gates!$B$23:$B$34,$A142)=0,"△ Gate not on the Gates tab",IF(TRIM($B142)="","△ No criterion written",IF(TRIM($C142)="","△ No owner",IF($D142="","△ No status",IF(AND($D142="Waived",TRIM($E142)=""),"△ Waived with no reason",IF(AND($D142="Met",TRIM($F142)=""),"△ Met with no evidence","○ Clear"))))))))</f>
        <v/>
      </c>
      <c r="H142" s="26">
        <f>IF(OR($G142="△ No gate",$G142="△ Gate not on the Gates tab"),1,0)</f>
        <v/>
      </c>
      <c r="I142" s="26">
        <f>IF(AND($D142="Waived",TRIM($E142)=""),1,0)</f>
        <v/>
      </c>
      <c r="J142" s="26">
        <f>IF(AND($D142="Met",TRIM($F142)=""),1,0)</f>
        <v/>
      </c>
    </row>
    <row r="143" ht="19" customHeight="1">
      <c r="A143" s="20" t="n"/>
      <c r="B143" s="22" t="n"/>
      <c r="C143" s="20" t="n"/>
      <c r="D143" s="20" t="n"/>
      <c r="E143" s="22" t="n"/>
      <c r="F143" s="22" t="n"/>
      <c r="G143" s="25">
        <f>IF(COUNTA($A143:$F143)=0,"",IF(TRIM($A143)="","△ No gate",IF(COUNTIF(Gates!$B$23:$B$34,$A143)=0,"△ Gate not on the Gates tab",IF(TRIM($B143)="","△ No criterion written",IF(TRIM($C143)="","△ No owner",IF($D143="","△ No status",IF(AND($D143="Waived",TRIM($E143)=""),"△ Waived with no reason",IF(AND($D143="Met",TRIM($F143)=""),"△ Met with no evidence","○ Clear"))))))))</f>
        <v/>
      </c>
      <c r="H143" s="26">
        <f>IF(OR($G143="△ No gate",$G143="△ Gate not on the Gates tab"),1,0)</f>
        <v/>
      </c>
      <c r="I143" s="26">
        <f>IF(AND($D143="Waived",TRIM($E143)=""),1,0)</f>
        <v/>
      </c>
      <c r="J143" s="26">
        <f>IF(AND($D143="Met",TRIM($F143)=""),1,0)</f>
        <v/>
      </c>
    </row>
    <row r="144" ht="19" customHeight="1">
      <c r="A144" s="20" t="n"/>
      <c r="B144" s="22" t="n"/>
      <c r="C144" s="20" t="n"/>
      <c r="D144" s="20" t="n"/>
      <c r="E144" s="22" t="n"/>
      <c r="F144" s="22" t="n"/>
      <c r="G144" s="25">
        <f>IF(COUNTA($A144:$F144)=0,"",IF(TRIM($A144)="","△ No gate",IF(COUNTIF(Gates!$B$23:$B$34,$A144)=0,"△ Gate not on the Gates tab",IF(TRIM($B144)="","△ No criterion written",IF(TRIM($C144)="","△ No owner",IF($D144="","△ No status",IF(AND($D144="Waived",TRIM($E144)=""),"△ Waived with no reason",IF(AND($D144="Met",TRIM($F144)=""),"△ Met with no evidence","○ Clear"))))))))</f>
        <v/>
      </c>
      <c r="H144" s="26">
        <f>IF(OR($G144="△ No gate",$G144="△ Gate not on the Gates tab"),1,0)</f>
        <v/>
      </c>
      <c r="I144" s="26">
        <f>IF(AND($D144="Waived",TRIM($E144)=""),1,0)</f>
        <v/>
      </c>
      <c r="J144" s="26">
        <f>IF(AND($D144="Met",TRIM($F144)=""),1,0)</f>
        <v/>
      </c>
    </row>
    <row r="145" ht="19" customHeight="1">
      <c r="A145" s="20" t="n"/>
      <c r="B145" s="22" t="n"/>
      <c r="C145" s="20" t="n"/>
      <c r="D145" s="20" t="n"/>
      <c r="E145" s="22" t="n"/>
      <c r="F145" s="22" t="n"/>
      <c r="G145" s="25">
        <f>IF(COUNTA($A145:$F145)=0,"",IF(TRIM($A145)="","△ No gate",IF(COUNTIF(Gates!$B$23:$B$34,$A145)=0,"△ Gate not on the Gates tab",IF(TRIM($B145)="","△ No criterion written",IF(TRIM($C145)="","△ No owner",IF($D145="","△ No status",IF(AND($D145="Waived",TRIM($E145)=""),"△ Waived with no reason",IF(AND($D145="Met",TRIM($F145)=""),"△ Met with no evidence","○ Clear"))))))))</f>
        <v/>
      </c>
      <c r="H145" s="26">
        <f>IF(OR($G145="△ No gate",$G145="△ Gate not on the Gates tab"),1,0)</f>
        <v/>
      </c>
      <c r="I145" s="26">
        <f>IF(AND($D145="Waived",TRIM($E145)=""),1,0)</f>
        <v/>
      </c>
      <c r="J145" s="26">
        <f>IF(AND($D145="Met",TRIM($F145)=""),1,0)</f>
        <v/>
      </c>
    </row>
    <row r="146" ht="19" customHeight="1">
      <c r="A146" s="20" t="n"/>
      <c r="B146" s="22" t="n"/>
      <c r="C146" s="20" t="n"/>
      <c r="D146" s="20" t="n"/>
      <c r="E146" s="22" t="n"/>
      <c r="F146" s="22" t="n"/>
      <c r="G146" s="25">
        <f>IF(COUNTA($A146:$F146)=0,"",IF(TRIM($A146)="","△ No gate",IF(COUNTIF(Gates!$B$23:$B$34,$A146)=0,"△ Gate not on the Gates tab",IF(TRIM($B146)="","△ No criterion written",IF(TRIM($C146)="","△ No owner",IF($D146="","△ No status",IF(AND($D146="Waived",TRIM($E146)=""),"△ Waived with no reason",IF(AND($D146="Met",TRIM($F146)=""),"△ Met with no evidence","○ Clear"))))))))</f>
        <v/>
      </c>
      <c r="H146" s="26">
        <f>IF(OR($G146="△ No gate",$G146="△ Gate not on the Gates tab"),1,0)</f>
        <v/>
      </c>
      <c r="I146" s="26">
        <f>IF(AND($D146="Waived",TRIM($E146)=""),1,0)</f>
        <v/>
      </c>
      <c r="J146" s="26">
        <f>IF(AND($D146="Met",TRIM($F146)=""),1,0)</f>
        <v/>
      </c>
    </row>
    <row r="147" ht="19" customHeight="1">
      <c r="A147" s="20" t="n"/>
      <c r="B147" s="22" t="n"/>
      <c r="C147" s="20" t="n"/>
      <c r="D147" s="20" t="n"/>
      <c r="E147" s="22" t="n"/>
      <c r="F147" s="22" t="n"/>
      <c r="G147" s="25">
        <f>IF(COUNTA($A147:$F147)=0,"",IF(TRIM($A147)="","△ No gate",IF(COUNTIF(Gates!$B$23:$B$34,$A147)=0,"△ Gate not on the Gates tab",IF(TRIM($B147)="","△ No criterion written",IF(TRIM($C147)="","△ No owner",IF($D147="","△ No status",IF(AND($D147="Waived",TRIM($E147)=""),"△ Waived with no reason",IF(AND($D147="Met",TRIM($F147)=""),"△ Met with no evidence","○ Clear"))))))))</f>
        <v/>
      </c>
      <c r="H147" s="26">
        <f>IF(OR($G147="△ No gate",$G147="△ Gate not on the Gates tab"),1,0)</f>
        <v/>
      </c>
      <c r="I147" s="26">
        <f>IF(AND($D147="Waived",TRIM($E147)=""),1,0)</f>
        <v/>
      </c>
      <c r="J147" s="26">
        <f>IF(AND($D147="Met",TRIM($F147)=""),1,0)</f>
        <v/>
      </c>
    </row>
    <row r="148" ht="19" customHeight="1">
      <c r="A148" s="20" t="n"/>
      <c r="B148" s="22" t="n"/>
      <c r="C148" s="20" t="n"/>
      <c r="D148" s="20" t="n"/>
      <c r="E148" s="22" t="n"/>
      <c r="F148" s="22" t="n"/>
      <c r="G148" s="25">
        <f>IF(COUNTA($A148:$F148)=0,"",IF(TRIM($A148)="","△ No gate",IF(COUNTIF(Gates!$B$23:$B$34,$A148)=0,"△ Gate not on the Gates tab",IF(TRIM($B148)="","△ No criterion written",IF(TRIM($C148)="","△ No owner",IF($D148="","△ No status",IF(AND($D148="Waived",TRIM($E148)=""),"△ Waived with no reason",IF(AND($D148="Met",TRIM($F148)=""),"△ Met with no evidence","○ Clear"))))))))</f>
        <v/>
      </c>
      <c r="H148" s="26">
        <f>IF(OR($G148="△ No gate",$G148="△ Gate not on the Gates tab"),1,0)</f>
        <v/>
      </c>
      <c r="I148" s="26">
        <f>IF(AND($D148="Waived",TRIM($E148)=""),1,0)</f>
        <v/>
      </c>
      <c r="J148" s="26">
        <f>IF(AND($D148="Met",TRIM($F148)=""),1,0)</f>
        <v/>
      </c>
    </row>
    <row r="149" ht="19" customHeight="1">
      <c r="A149" s="20" t="n"/>
      <c r="B149" s="22" t="n"/>
      <c r="C149" s="20" t="n"/>
      <c r="D149" s="20" t="n"/>
      <c r="E149" s="22" t="n"/>
      <c r="F149" s="22" t="n"/>
      <c r="G149" s="25">
        <f>IF(COUNTA($A149:$F149)=0,"",IF(TRIM($A149)="","△ No gate",IF(COUNTIF(Gates!$B$23:$B$34,$A149)=0,"△ Gate not on the Gates tab",IF(TRIM($B149)="","△ No criterion written",IF(TRIM($C149)="","△ No owner",IF($D149="","△ No status",IF(AND($D149="Waived",TRIM($E149)=""),"△ Waived with no reason",IF(AND($D149="Met",TRIM($F149)=""),"△ Met with no evidence","○ Clear"))))))))</f>
        <v/>
      </c>
      <c r="H149" s="26">
        <f>IF(OR($G149="△ No gate",$G149="△ Gate not on the Gates tab"),1,0)</f>
        <v/>
      </c>
      <c r="I149" s="26">
        <f>IF(AND($D149="Waived",TRIM($E149)=""),1,0)</f>
        <v/>
      </c>
      <c r="J149" s="26">
        <f>IF(AND($D149="Met",TRIM($F149)=""),1,0)</f>
        <v/>
      </c>
    </row>
    <row r="150" ht="19" customHeight="1">
      <c r="A150" s="20" t="n"/>
      <c r="B150" s="22" t="n"/>
      <c r="C150" s="20" t="n"/>
      <c r="D150" s="20" t="n"/>
      <c r="E150" s="22" t="n"/>
      <c r="F150" s="22" t="n"/>
      <c r="G150" s="25">
        <f>IF(COUNTA($A150:$F150)=0,"",IF(TRIM($A150)="","△ No gate",IF(COUNTIF(Gates!$B$23:$B$34,$A150)=0,"△ Gate not on the Gates tab",IF(TRIM($B150)="","△ No criterion written",IF(TRIM($C150)="","△ No owner",IF($D150="","△ No status",IF(AND($D150="Waived",TRIM($E150)=""),"△ Waived with no reason",IF(AND($D150="Met",TRIM($F150)=""),"△ Met with no evidence","○ Clear"))))))))</f>
        <v/>
      </c>
      <c r="H150" s="26">
        <f>IF(OR($G150="△ No gate",$G150="△ Gate not on the Gates tab"),1,0)</f>
        <v/>
      </c>
      <c r="I150" s="26">
        <f>IF(AND($D150="Waived",TRIM($E150)=""),1,0)</f>
        <v/>
      </c>
      <c r="J150" s="26">
        <f>IF(AND($D150="Met",TRIM($F150)=""),1,0)</f>
        <v/>
      </c>
    </row>
    <row r="151" ht="19" customHeight="1">
      <c r="A151" s="20" t="n"/>
      <c r="B151" s="22" t="n"/>
      <c r="C151" s="20" t="n"/>
      <c r="D151" s="20" t="n"/>
      <c r="E151" s="22" t="n"/>
      <c r="F151" s="22" t="n"/>
      <c r="G151" s="25">
        <f>IF(COUNTA($A151:$F151)=0,"",IF(TRIM($A151)="","△ No gate",IF(COUNTIF(Gates!$B$23:$B$34,$A151)=0,"△ Gate not on the Gates tab",IF(TRIM($B151)="","△ No criterion written",IF(TRIM($C151)="","△ No owner",IF($D151="","△ No status",IF(AND($D151="Waived",TRIM($E151)=""),"△ Waived with no reason",IF(AND($D151="Met",TRIM($F151)=""),"△ Met with no evidence","○ Clear"))))))))</f>
        <v/>
      </c>
      <c r="H151" s="26">
        <f>IF(OR($G151="△ No gate",$G151="△ Gate not on the Gates tab"),1,0)</f>
        <v/>
      </c>
      <c r="I151" s="26">
        <f>IF(AND($D151="Waived",TRIM($E151)=""),1,0)</f>
        <v/>
      </c>
      <c r="J151" s="26">
        <f>IF(AND($D151="Met",TRIM($F151)=""),1,0)</f>
        <v/>
      </c>
    </row>
    <row r="152" ht="19" customHeight="1">
      <c r="A152" s="20" t="n"/>
      <c r="B152" s="22" t="n"/>
      <c r="C152" s="20" t="n"/>
      <c r="D152" s="20" t="n"/>
      <c r="E152" s="22" t="n"/>
      <c r="F152" s="22" t="n"/>
      <c r="G152" s="25">
        <f>IF(COUNTA($A152:$F152)=0,"",IF(TRIM($A152)="","△ No gate",IF(COUNTIF(Gates!$B$23:$B$34,$A152)=0,"△ Gate not on the Gates tab",IF(TRIM($B152)="","△ No criterion written",IF(TRIM($C152)="","△ No owner",IF($D152="","△ No status",IF(AND($D152="Waived",TRIM($E152)=""),"△ Waived with no reason",IF(AND($D152="Met",TRIM($F152)=""),"△ Met with no evidence","○ Clear"))))))))</f>
        <v/>
      </c>
      <c r="H152" s="26">
        <f>IF(OR($G152="△ No gate",$G152="△ Gate not on the Gates tab"),1,0)</f>
        <v/>
      </c>
      <c r="I152" s="26">
        <f>IF(AND($D152="Waived",TRIM($E152)=""),1,0)</f>
        <v/>
      </c>
      <c r="J152" s="26">
        <f>IF(AND($D152="Met",TRIM($F152)=""),1,0)</f>
        <v/>
      </c>
    </row>
    <row r="153" ht="19" customHeight="1">
      <c r="A153" s="20" t="n"/>
      <c r="B153" s="22" t="n"/>
      <c r="C153" s="20" t="n"/>
      <c r="D153" s="20" t="n"/>
      <c r="E153" s="22" t="n"/>
      <c r="F153" s="22" t="n"/>
      <c r="G153" s="25">
        <f>IF(COUNTA($A153:$F153)=0,"",IF(TRIM($A153)="","△ No gate",IF(COUNTIF(Gates!$B$23:$B$34,$A153)=0,"△ Gate not on the Gates tab",IF(TRIM($B153)="","△ No criterion written",IF(TRIM($C153)="","△ No owner",IF($D153="","△ No status",IF(AND($D153="Waived",TRIM($E153)=""),"△ Waived with no reason",IF(AND($D153="Met",TRIM($F153)=""),"△ Met with no evidence","○ Clear"))))))))</f>
        <v/>
      </c>
      <c r="H153" s="26">
        <f>IF(OR($G153="△ No gate",$G153="△ Gate not on the Gates tab"),1,0)</f>
        <v/>
      </c>
      <c r="I153" s="26">
        <f>IF(AND($D153="Waived",TRIM($E153)=""),1,0)</f>
        <v/>
      </c>
      <c r="J153" s="26">
        <f>IF(AND($D153="Met",TRIM($F153)=""),1,0)</f>
        <v/>
      </c>
    </row>
    <row r="154" ht="19" customHeight="1">
      <c r="A154" s="20" t="n"/>
      <c r="B154" s="22" t="n"/>
      <c r="C154" s="20" t="n"/>
      <c r="D154" s="20" t="n"/>
      <c r="E154" s="22" t="n"/>
      <c r="F154" s="22" t="n"/>
      <c r="G154" s="25">
        <f>IF(COUNTA($A154:$F154)=0,"",IF(TRIM($A154)="","△ No gate",IF(COUNTIF(Gates!$B$23:$B$34,$A154)=0,"△ Gate not on the Gates tab",IF(TRIM($B154)="","△ No criterion written",IF(TRIM($C154)="","△ No owner",IF($D154="","△ No status",IF(AND($D154="Waived",TRIM($E154)=""),"△ Waived with no reason",IF(AND($D154="Met",TRIM($F154)=""),"△ Met with no evidence","○ Clear"))))))))</f>
        <v/>
      </c>
      <c r="H154" s="26">
        <f>IF(OR($G154="△ No gate",$G154="△ Gate not on the Gates tab"),1,0)</f>
        <v/>
      </c>
      <c r="I154" s="26">
        <f>IF(AND($D154="Waived",TRIM($E154)=""),1,0)</f>
        <v/>
      </c>
      <c r="J154" s="26">
        <f>IF(AND($D154="Met",TRIM($F154)=""),1,0)</f>
        <v/>
      </c>
    </row>
    <row r="155" ht="19" customHeight="1">
      <c r="A155" s="20" t="n"/>
      <c r="B155" s="22" t="n"/>
      <c r="C155" s="20" t="n"/>
      <c r="D155" s="20" t="n"/>
      <c r="E155" s="22" t="n"/>
      <c r="F155" s="22" t="n"/>
      <c r="G155" s="25">
        <f>IF(COUNTA($A155:$F155)=0,"",IF(TRIM($A155)="","△ No gate",IF(COUNTIF(Gates!$B$23:$B$34,$A155)=0,"△ Gate not on the Gates tab",IF(TRIM($B155)="","△ No criterion written",IF(TRIM($C155)="","△ No owner",IF($D155="","△ No status",IF(AND($D155="Waived",TRIM($E155)=""),"△ Waived with no reason",IF(AND($D155="Met",TRIM($F155)=""),"△ Met with no evidence","○ Clear"))))))))</f>
        <v/>
      </c>
      <c r="H155" s="26">
        <f>IF(OR($G155="△ No gate",$G155="△ Gate not on the Gates tab"),1,0)</f>
        <v/>
      </c>
      <c r="I155" s="26">
        <f>IF(AND($D155="Waived",TRIM($E155)=""),1,0)</f>
        <v/>
      </c>
      <c r="J155" s="26">
        <f>IF(AND($D155="Met",TRIM($F155)=""),1,0)</f>
        <v/>
      </c>
    </row>
    <row r="156" ht="19" customHeight="1">
      <c r="A156" s="20" t="n"/>
      <c r="B156" s="22" t="n"/>
      <c r="C156" s="20" t="n"/>
      <c r="D156" s="20" t="n"/>
      <c r="E156" s="22" t="n"/>
      <c r="F156" s="22" t="n"/>
      <c r="G156" s="25">
        <f>IF(COUNTA($A156:$F156)=0,"",IF(TRIM($A156)="","△ No gate",IF(COUNTIF(Gates!$B$23:$B$34,$A156)=0,"△ Gate not on the Gates tab",IF(TRIM($B156)="","△ No criterion written",IF(TRIM($C156)="","△ No owner",IF($D156="","△ No status",IF(AND($D156="Waived",TRIM($E156)=""),"△ Waived with no reason",IF(AND($D156="Met",TRIM($F156)=""),"△ Met with no evidence","○ Clear"))))))))</f>
        <v/>
      </c>
      <c r="H156" s="26">
        <f>IF(OR($G156="△ No gate",$G156="△ Gate not on the Gates tab"),1,0)</f>
        <v/>
      </c>
      <c r="I156" s="26">
        <f>IF(AND($D156="Waived",TRIM($E156)=""),1,0)</f>
        <v/>
      </c>
      <c r="J156" s="26">
        <f>IF(AND($D156="Met",TRIM($F156)=""),1,0)</f>
        <v/>
      </c>
    </row>
    <row r="157" ht="19" customHeight="1">
      <c r="A157" s="20" t="n"/>
      <c r="B157" s="22" t="n"/>
      <c r="C157" s="20" t="n"/>
      <c r="D157" s="20" t="n"/>
      <c r="E157" s="22" t="n"/>
      <c r="F157" s="22" t="n"/>
      <c r="G157" s="25">
        <f>IF(COUNTA($A157:$F157)=0,"",IF(TRIM($A157)="","△ No gate",IF(COUNTIF(Gates!$B$23:$B$34,$A157)=0,"△ Gate not on the Gates tab",IF(TRIM($B157)="","△ No criterion written",IF(TRIM($C157)="","△ No owner",IF($D157="","△ No status",IF(AND($D157="Waived",TRIM($E157)=""),"△ Waived with no reason",IF(AND($D157="Met",TRIM($F157)=""),"△ Met with no evidence","○ Clear"))))))))</f>
        <v/>
      </c>
      <c r="H157" s="26">
        <f>IF(OR($G157="△ No gate",$G157="△ Gate not on the Gates tab"),1,0)</f>
        <v/>
      </c>
      <c r="I157" s="26">
        <f>IF(AND($D157="Waived",TRIM($E157)=""),1,0)</f>
        <v/>
      </c>
      <c r="J157" s="26">
        <f>IF(AND($D157="Met",TRIM($F157)=""),1,0)</f>
        <v/>
      </c>
    </row>
    <row r="158" ht="19" customHeight="1">
      <c r="A158" s="20" t="n"/>
      <c r="B158" s="22" t="n"/>
      <c r="C158" s="20" t="n"/>
      <c r="D158" s="20" t="n"/>
      <c r="E158" s="22" t="n"/>
      <c r="F158" s="22" t="n"/>
      <c r="G158" s="25">
        <f>IF(COUNTA($A158:$F158)=0,"",IF(TRIM($A158)="","△ No gate",IF(COUNTIF(Gates!$B$23:$B$34,$A158)=0,"△ Gate not on the Gates tab",IF(TRIM($B158)="","△ No criterion written",IF(TRIM($C158)="","△ No owner",IF($D158="","△ No status",IF(AND($D158="Waived",TRIM($E158)=""),"△ Waived with no reason",IF(AND($D158="Met",TRIM($F158)=""),"△ Met with no evidence","○ Clear"))))))))</f>
        <v/>
      </c>
      <c r="H158" s="26">
        <f>IF(OR($G158="△ No gate",$G158="△ Gate not on the Gates tab"),1,0)</f>
        <v/>
      </c>
      <c r="I158" s="26">
        <f>IF(AND($D158="Waived",TRIM($E158)=""),1,0)</f>
        <v/>
      </c>
      <c r="J158" s="26">
        <f>IF(AND($D158="Met",TRIM($F158)=""),1,0)</f>
        <v/>
      </c>
    </row>
    <row r="159" ht="19" customHeight="1">
      <c r="A159" s="20" t="n"/>
      <c r="B159" s="22" t="n"/>
      <c r="C159" s="20" t="n"/>
      <c r="D159" s="20" t="n"/>
      <c r="E159" s="22" t="n"/>
      <c r="F159" s="22" t="n"/>
      <c r="G159" s="25">
        <f>IF(COUNTA($A159:$F159)=0,"",IF(TRIM($A159)="","△ No gate",IF(COUNTIF(Gates!$B$23:$B$34,$A159)=0,"△ Gate not on the Gates tab",IF(TRIM($B159)="","△ No criterion written",IF(TRIM($C159)="","△ No owner",IF($D159="","△ No status",IF(AND($D159="Waived",TRIM($E159)=""),"△ Waived with no reason",IF(AND($D159="Met",TRIM($F159)=""),"△ Met with no evidence","○ Clear"))))))))</f>
        <v/>
      </c>
      <c r="H159" s="26">
        <f>IF(OR($G159="△ No gate",$G159="△ Gate not on the Gates tab"),1,0)</f>
        <v/>
      </c>
      <c r="I159" s="26">
        <f>IF(AND($D159="Waived",TRIM($E159)=""),1,0)</f>
        <v/>
      </c>
      <c r="J159" s="26">
        <f>IF(AND($D159="Met",TRIM($F159)=""),1,0)</f>
        <v/>
      </c>
    </row>
    <row r="160" ht="19" customHeight="1">
      <c r="A160" s="20" t="n"/>
      <c r="B160" s="22" t="n"/>
      <c r="C160" s="20" t="n"/>
      <c r="D160" s="20" t="n"/>
      <c r="E160" s="22" t="n"/>
      <c r="F160" s="22" t="n"/>
      <c r="G160" s="25">
        <f>IF(COUNTA($A160:$F160)=0,"",IF(TRIM($A160)="","△ No gate",IF(COUNTIF(Gates!$B$23:$B$34,$A160)=0,"△ Gate not on the Gates tab",IF(TRIM($B160)="","△ No criterion written",IF(TRIM($C160)="","△ No owner",IF($D160="","△ No status",IF(AND($D160="Waived",TRIM($E160)=""),"△ Waived with no reason",IF(AND($D160="Met",TRIM($F160)=""),"△ Met with no evidence","○ Clear"))))))))</f>
        <v/>
      </c>
      <c r="H160" s="26">
        <f>IF(OR($G160="△ No gate",$G160="△ Gate not on the Gates tab"),1,0)</f>
        <v/>
      </c>
      <c r="I160" s="26">
        <f>IF(AND($D160="Waived",TRIM($E160)=""),1,0)</f>
        <v/>
      </c>
      <c r="J160" s="26">
        <f>IF(AND($D160="Met",TRIM($F160)=""),1,0)</f>
        <v/>
      </c>
    </row>
    <row r="161" ht="19" customHeight="1">
      <c r="A161" s="20" t="n"/>
      <c r="B161" s="22" t="n"/>
      <c r="C161" s="20" t="n"/>
      <c r="D161" s="20" t="n"/>
      <c r="E161" s="22" t="n"/>
      <c r="F161" s="22" t="n"/>
      <c r="G161" s="25">
        <f>IF(COUNTA($A161:$F161)=0,"",IF(TRIM($A161)="","△ No gate",IF(COUNTIF(Gates!$B$23:$B$34,$A161)=0,"△ Gate not on the Gates tab",IF(TRIM($B161)="","△ No criterion written",IF(TRIM($C161)="","△ No owner",IF($D161="","△ No status",IF(AND($D161="Waived",TRIM($E161)=""),"△ Waived with no reason",IF(AND($D161="Met",TRIM($F161)=""),"△ Met with no evidence","○ Clear"))))))))</f>
        <v/>
      </c>
      <c r="H161" s="26">
        <f>IF(OR($G161="△ No gate",$G161="△ Gate not on the Gates tab"),1,0)</f>
        <v/>
      </c>
      <c r="I161" s="26">
        <f>IF(AND($D161="Waived",TRIM($E161)=""),1,0)</f>
        <v/>
      </c>
      <c r="J161" s="26">
        <f>IF(AND($D161="Met",TRIM($F161)=""),1,0)</f>
        <v/>
      </c>
    </row>
    <row r="162" ht="19" customHeight="1">
      <c r="A162" s="20" t="n"/>
      <c r="B162" s="22" t="n"/>
      <c r="C162" s="20" t="n"/>
      <c r="D162" s="20" t="n"/>
      <c r="E162" s="22" t="n"/>
      <c r="F162" s="22" t="n"/>
      <c r="G162" s="25">
        <f>IF(COUNTA($A162:$F162)=0,"",IF(TRIM($A162)="","△ No gate",IF(COUNTIF(Gates!$B$23:$B$34,$A162)=0,"△ Gate not on the Gates tab",IF(TRIM($B162)="","△ No criterion written",IF(TRIM($C162)="","△ No owner",IF($D162="","△ No status",IF(AND($D162="Waived",TRIM($E162)=""),"△ Waived with no reason",IF(AND($D162="Met",TRIM($F162)=""),"△ Met with no evidence","○ Clear"))))))))</f>
        <v/>
      </c>
      <c r="H162" s="26">
        <f>IF(OR($G162="△ No gate",$G162="△ Gate not on the Gates tab"),1,0)</f>
        <v/>
      </c>
      <c r="I162" s="26">
        <f>IF(AND($D162="Waived",TRIM($E162)=""),1,0)</f>
        <v/>
      </c>
      <c r="J162" s="26">
        <f>IF(AND($D162="Met",TRIM($F162)=""),1,0)</f>
        <v/>
      </c>
    </row>
    <row r="163" ht="19" customHeight="1">
      <c r="A163" s="20" t="n"/>
      <c r="B163" s="22" t="n"/>
      <c r="C163" s="20" t="n"/>
      <c r="D163" s="20" t="n"/>
      <c r="E163" s="22" t="n"/>
      <c r="F163" s="22" t="n"/>
      <c r="G163" s="25">
        <f>IF(COUNTA($A163:$F163)=0,"",IF(TRIM($A163)="","△ No gate",IF(COUNTIF(Gates!$B$23:$B$34,$A163)=0,"△ Gate not on the Gates tab",IF(TRIM($B163)="","△ No criterion written",IF(TRIM($C163)="","△ No owner",IF($D163="","△ No status",IF(AND($D163="Waived",TRIM($E163)=""),"△ Waived with no reason",IF(AND($D163="Met",TRIM($F163)=""),"△ Met with no evidence","○ Clear"))))))))</f>
        <v/>
      </c>
      <c r="H163" s="26">
        <f>IF(OR($G163="△ No gate",$G163="△ Gate not on the Gates tab"),1,0)</f>
        <v/>
      </c>
      <c r="I163" s="26">
        <f>IF(AND($D163="Waived",TRIM($E163)=""),1,0)</f>
        <v/>
      </c>
      <c r="J163" s="26">
        <f>IF(AND($D163="Met",TRIM($F163)=""),1,0)</f>
        <v/>
      </c>
    </row>
    <row r="164" ht="19" customHeight="1">
      <c r="A164" s="20" t="n"/>
      <c r="B164" s="22" t="n"/>
      <c r="C164" s="20" t="n"/>
      <c r="D164" s="20" t="n"/>
      <c r="E164" s="22" t="n"/>
      <c r="F164" s="22" t="n"/>
      <c r="G164" s="25">
        <f>IF(COUNTA($A164:$F164)=0,"",IF(TRIM($A164)="","△ No gate",IF(COUNTIF(Gates!$B$23:$B$34,$A164)=0,"△ Gate not on the Gates tab",IF(TRIM($B164)="","△ No criterion written",IF(TRIM($C164)="","△ No owner",IF($D164="","△ No status",IF(AND($D164="Waived",TRIM($E164)=""),"△ Waived with no reason",IF(AND($D164="Met",TRIM($F164)=""),"△ Met with no evidence","○ Clear"))))))))</f>
        <v/>
      </c>
      <c r="H164" s="26">
        <f>IF(OR($G164="△ No gate",$G164="△ Gate not on the Gates tab"),1,0)</f>
        <v/>
      </c>
      <c r="I164" s="26">
        <f>IF(AND($D164="Waived",TRIM($E164)=""),1,0)</f>
        <v/>
      </c>
      <c r="J164" s="26">
        <f>IF(AND($D164="Met",TRIM($F164)=""),1,0)</f>
        <v/>
      </c>
    </row>
    <row r="165" ht="19" customHeight="1">
      <c r="A165" s="20" t="n"/>
      <c r="B165" s="22" t="n"/>
      <c r="C165" s="20" t="n"/>
      <c r="D165" s="20" t="n"/>
      <c r="E165" s="22" t="n"/>
      <c r="F165" s="22" t="n"/>
      <c r="G165" s="25">
        <f>IF(COUNTA($A165:$F165)=0,"",IF(TRIM($A165)="","△ No gate",IF(COUNTIF(Gates!$B$23:$B$34,$A165)=0,"△ Gate not on the Gates tab",IF(TRIM($B165)="","△ No criterion written",IF(TRIM($C165)="","△ No owner",IF($D165="","△ No status",IF(AND($D165="Waived",TRIM($E165)=""),"△ Waived with no reason",IF(AND($D165="Met",TRIM($F165)=""),"△ Met with no evidence","○ Clear"))))))))</f>
        <v/>
      </c>
      <c r="H165" s="26">
        <f>IF(OR($G165="△ No gate",$G165="△ Gate not on the Gates tab"),1,0)</f>
        <v/>
      </c>
      <c r="I165" s="26">
        <f>IF(AND($D165="Waived",TRIM($E165)=""),1,0)</f>
        <v/>
      </c>
      <c r="J165" s="26">
        <f>IF(AND($D165="Met",TRIM($F165)=""),1,0)</f>
        <v/>
      </c>
    </row>
    <row r="166" ht="19" customHeight="1">
      <c r="A166" s="20" t="n"/>
      <c r="B166" s="22" t="n"/>
      <c r="C166" s="20" t="n"/>
      <c r="D166" s="20" t="n"/>
      <c r="E166" s="22" t="n"/>
      <c r="F166" s="22" t="n"/>
      <c r="G166" s="25">
        <f>IF(COUNTA($A166:$F166)=0,"",IF(TRIM($A166)="","△ No gate",IF(COUNTIF(Gates!$B$23:$B$34,$A166)=0,"△ Gate not on the Gates tab",IF(TRIM($B166)="","△ No criterion written",IF(TRIM($C166)="","△ No owner",IF($D166="","△ No status",IF(AND($D166="Waived",TRIM($E166)=""),"△ Waived with no reason",IF(AND($D166="Met",TRIM($F166)=""),"△ Met with no evidence","○ Clear"))))))))</f>
        <v/>
      </c>
      <c r="H166" s="26">
        <f>IF(OR($G166="△ No gate",$G166="△ Gate not on the Gates tab"),1,0)</f>
        <v/>
      </c>
      <c r="I166" s="26">
        <f>IF(AND($D166="Waived",TRIM($E166)=""),1,0)</f>
        <v/>
      </c>
      <c r="J166" s="26">
        <f>IF(AND($D166="Met",TRIM($F166)=""),1,0)</f>
        <v/>
      </c>
    </row>
    <row r="167" ht="19" customHeight="1">
      <c r="A167" s="20" t="n"/>
      <c r="B167" s="22" t="n"/>
      <c r="C167" s="20" t="n"/>
      <c r="D167" s="20" t="n"/>
      <c r="E167" s="22" t="n"/>
      <c r="F167" s="22" t="n"/>
      <c r="G167" s="25">
        <f>IF(COUNTA($A167:$F167)=0,"",IF(TRIM($A167)="","△ No gate",IF(COUNTIF(Gates!$B$23:$B$34,$A167)=0,"△ Gate not on the Gates tab",IF(TRIM($B167)="","△ No criterion written",IF(TRIM($C167)="","△ No owner",IF($D167="","△ No status",IF(AND($D167="Waived",TRIM($E167)=""),"△ Waived with no reason",IF(AND($D167="Met",TRIM($F167)=""),"△ Met with no evidence","○ Clear"))))))))</f>
        <v/>
      </c>
      <c r="H167" s="26">
        <f>IF(OR($G167="△ No gate",$G167="△ Gate not on the Gates tab"),1,0)</f>
        <v/>
      </c>
      <c r="I167" s="26">
        <f>IF(AND($D167="Waived",TRIM($E167)=""),1,0)</f>
        <v/>
      </c>
      <c r="J167" s="26">
        <f>IF(AND($D167="Met",TRIM($F167)=""),1,0)</f>
        <v/>
      </c>
    </row>
    <row r="168" ht="19" customHeight="1">
      <c r="A168" s="20" t="n"/>
      <c r="B168" s="22" t="n"/>
      <c r="C168" s="20" t="n"/>
      <c r="D168" s="20" t="n"/>
      <c r="E168" s="22" t="n"/>
      <c r="F168" s="22" t="n"/>
      <c r="G168" s="25">
        <f>IF(COUNTA($A168:$F168)=0,"",IF(TRIM($A168)="","△ No gate",IF(COUNTIF(Gates!$B$23:$B$34,$A168)=0,"△ Gate not on the Gates tab",IF(TRIM($B168)="","△ No criterion written",IF(TRIM($C168)="","△ No owner",IF($D168="","△ No status",IF(AND($D168="Waived",TRIM($E168)=""),"△ Waived with no reason",IF(AND($D168="Met",TRIM($F168)=""),"△ Met with no evidence","○ Clear"))))))))</f>
        <v/>
      </c>
      <c r="H168" s="26">
        <f>IF(OR($G168="△ No gate",$G168="△ Gate not on the Gates tab"),1,0)</f>
        <v/>
      </c>
      <c r="I168" s="26">
        <f>IF(AND($D168="Waived",TRIM($E168)=""),1,0)</f>
        <v/>
      </c>
      <c r="J168" s="26">
        <f>IF(AND($D168="Met",TRIM($F168)=""),1,0)</f>
        <v/>
      </c>
    </row>
    <row r="169" ht="19" customHeight="1">
      <c r="A169" s="20" t="n"/>
      <c r="B169" s="22" t="n"/>
      <c r="C169" s="20" t="n"/>
      <c r="D169" s="20" t="n"/>
      <c r="E169" s="22" t="n"/>
      <c r="F169" s="22" t="n"/>
      <c r="G169" s="25">
        <f>IF(COUNTA($A169:$F169)=0,"",IF(TRIM($A169)="","△ No gate",IF(COUNTIF(Gates!$B$23:$B$34,$A169)=0,"△ Gate not on the Gates tab",IF(TRIM($B169)="","△ No criterion written",IF(TRIM($C169)="","△ No owner",IF($D169="","△ No status",IF(AND($D169="Waived",TRIM($E169)=""),"△ Waived with no reason",IF(AND($D169="Met",TRIM($F169)=""),"△ Met with no evidence","○ Clear"))))))))</f>
        <v/>
      </c>
      <c r="H169" s="26">
        <f>IF(OR($G169="△ No gate",$G169="△ Gate not on the Gates tab"),1,0)</f>
        <v/>
      </c>
      <c r="I169" s="26">
        <f>IF(AND($D169="Waived",TRIM($E169)=""),1,0)</f>
        <v/>
      </c>
      <c r="J169" s="26">
        <f>IF(AND($D169="Met",TRIM($F169)=""),1,0)</f>
        <v/>
      </c>
    </row>
    <row r="170" ht="19" customHeight="1">
      <c r="A170" s="20" t="n"/>
      <c r="B170" s="22" t="n"/>
      <c r="C170" s="20" t="n"/>
      <c r="D170" s="20" t="n"/>
      <c r="E170" s="22" t="n"/>
      <c r="F170" s="22" t="n"/>
      <c r="G170" s="25">
        <f>IF(COUNTA($A170:$F170)=0,"",IF(TRIM($A170)="","△ No gate",IF(COUNTIF(Gates!$B$23:$B$34,$A170)=0,"△ Gate not on the Gates tab",IF(TRIM($B170)="","△ No criterion written",IF(TRIM($C170)="","△ No owner",IF($D170="","△ No status",IF(AND($D170="Waived",TRIM($E170)=""),"△ Waived with no reason",IF(AND($D170="Met",TRIM($F170)=""),"△ Met with no evidence","○ Clear"))))))))</f>
        <v/>
      </c>
      <c r="H170" s="26">
        <f>IF(OR($G170="△ No gate",$G170="△ Gate not on the Gates tab"),1,0)</f>
        <v/>
      </c>
      <c r="I170" s="26">
        <f>IF(AND($D170="Waived",TRIM($E170)=""),1,0)</f>
        <v/>
      </c>
      <c r="J170" s="26">
        <f>IF(AND($D170="Met",TRIM($F170)=""),1,0)</f>
        <v/>
      </c>
    </row>
    <row r="171" ht="19" customHeight="1">
      <c r="A171" s="20" t="n"/>
      <c r="B171" s="22" t="n"/>
      <c r="C171" s="20" t="n"/>
      <c r="D171" s="20" t="n"/>
      <c r="E171" s="22" t="n"/>
      <c r="F171" s="22" t="n"/>
      <c r="G171" s="25">
        <f>IF(COUNTA($A171:$F171)=0,"",IF(TRIM($A171)="","△ No gate",IF(COUNTIF(Gates!$B$23:$B$34,$A171)=0,"△ Gate not on the Gates tab",IF(TRIM($B171)="","△ No criterion written",IF(TRIM($C171)="","△ No owner",IF($D171="","△ No status",IF(AND($D171="Waived",TRIM($E171)=""),"△ Waived with no reason",IF(AND($D171="Met",TRIM($F171)=""),"△ Met with no evidence","○ Clear"))))))))</f>
        <v/>
      </c>
      <c r="H171" s="26">
        <f>IF(OR($G171="△ No gate",$G171="△ Gate not on the Gates tab"),1,0)</f>
        <v/>
      </c>
      <c r="I171" s="26">
        <f>IF(AND($D171="Waived",TRIM($E171)=""),1,0)</f>
        <v/>
      </c>
      <c r="J171" s="26">
        <f>IF(AND($D171="Met",TRIM($F171)=""),1,0)</f>
        <v/>
      </c>
    </row>
    <row r="172" ht="19" customHeight="1">
      <c r="A172" s="20" t="n"/>
      <c r="B172" s="22" t="n"/>
      <c r="C172" s="20" t="n"/>
      <c r="D172" s="20" t="n"/>
      <c r="E172" s="22" t="n"/>
      <c r="F172" s="22" t="n"/>
      <c r="G172" s="25">
        <f>IF(COUNTA($A172:$F172)=0,"",IF(TRIM($A172)="","△ No gate",IF(COUNTIF(Gates!$B$23:$B$34,$A172)=0,"△ Gate not on the Gates tab",IF(TRIM($B172)="","△ No criterion written",IF(TRIM($C172)="","△ No owner",IF($D172="","△ No status",IF(AND($D172="Waived",TRIM($E172)=""),"△ Waived with no reason",IF(AND($D172="Met",TRIM($F172)=""),"△ Met with no evidence","○ Clear"))))))))</f>
        <v/>
      </c>
      <c r="H172" s="26">
        <f>IF(OR($G172="△ No gate",$G172="△ Gate not on the Gates tab"),1,0)</f>
        <v/>
      </c>
      <c r="I172" s="26">
        <f>IF(AND($D172="Waived",TRIM($E172)=""),1,0)</f>
        <v/>
      </c>
      <c r="J172" s="26">
        <f>IF(AND($D172="Met",TRIM($F172)=""),1,0)</f>
        <v/>
      </c>
    </row>
    <row r="173" ht="19" customHeight="1">
      <c r="A173" s="20" t="n"/>
      <c r="B173" s="22" t="n"/>
      <c r="C173" s="20" t="n"/>
      <c r="D173" s="20" t="n"/>
      <c r="E173" s="22" t="n"/>
      <c r="F173" s="22" t="n"/>
      <c r="G173" s="25">
        <f>IF(COUNTA($A173:$F173)=0,"",IF(TRIM($A173)="","△ No gate",IF(COUNTIF(Gates!$B$23:$B$34,$A173)=0,"△ Gate not on the Gates tab",IF(TRIM($B173)="","△ No criterion written",IF(TRIM($C173)="","△ No owner",IF($D173="","△ No status",IF(AND($D173="Waived",TRIM($E173)=""),"△ Waived with no reason",IF(AND($D173="Met",TRIM($F173)=""),"△ Met with no evidence","○ Clear"))))))))</f>
        <v/>
      </c>
      <c r="H173" s="26">
        <f>IF(OR($G173="△ No gate",$G173="△ Gate not on the Gates tab"),1,0)</f>
        <v/>
      </c>
      <c r="I173" s="26">
        <f>IF(AND($D173="Waived",TRIM($E173)=""),1,0)</f>
        <v/>
      </c>
      <c r="J173" s="26">
        <f>IF(AND($D173="Met",TRIM($F173)=""),1,0)</f>
        <v/>
      </c>
    </row>
    <row r="174" ht="19" customHeight="1">
      <c r="A174" s="20" t="n"/>
      <c r="B174" s="22" t="n"/>
      <c r="C174" s="20" t="n"/>
      <c r="D174" s="20" t="n"/>
      <c r="E174" s="22" t="n"/>
      <c r="F174" s="22" t="n"/>
      <c r="G174" s="25">
        <f>IF(COUNTA($A174:$F174)=0,"",IF(TRIM($A174)="","△ No gate",IF(COUNTIF(Gates!$B$23:$B$34,$A174)=0,"△ Gate not on the Gates tab",IF(TRIM($B174)="","△ No criterion written",IF(TRIM($C174)="","△ No owner",IF($D174="","△ No status",IF(AND($D174="Waived",TRIM($E174)=""),"△ Waived with no reason",IF(AND($D174="Met",TRIM($F174)=""),"△ Met with no evidence","○ Clear"))))))))</f>
        <v/>
      </c>
      <c r="H174" s="26">
        <f>IF(OR($G174="△ No gate",$G174="△ Gate not on the Gates tab"),1,0)</f>
        <v/>
      </c>
      <c r="I174" s="26">
        <f>IF(AND($D174="Waived",TRIM($E174)=""),1,0)</f>
        <v/>
      </c>
      <c r="J174" s="26">
        <f>IF(AND($D174="Met",TRIM($F174)=""),1,0)</f>
        <v/>
      </c>
    </row>
    <row r="175" ht="19" customHeight="1">
      <c r="A175" s="20" t="n"/>
      <c r="B175" s="22" t="n"/>
      <c r="C175" s="20" t="n"/>
      <c r="D175" s="20" t="n"/>
      <c r="E175" s="22" t="n"/>
      <c r="F175" s="22" t="n"/>
      <c r="G175" s="25">
        <f>IF(COUNTA($A175:$F175)=0,"",IF(TRIM($A175)="","△ No gate",IF(COUNTIF(Gates!$B$23:$B$34,$A175)=0,"△ Gate not on the Gates tab",IF(TRIM($B175)="","△ No criterion written",IF(TRIM($C175)="","△ No owner",IF($D175="","△ No status",IF(AND($D175="Waived",TRIM($E175)=""),"△ Waived with no reason",IF(AND($D175="Met",TRIM($F175)=""),"△ Met with no evidence","○ Clear"))))))))</f>
        <v/>
      </c>
      <c r="H175" s="26">
        <f>IF(OR($G175="△ No gate",$G175="△ Gate not on the Gates tab"),1,0)</f>
        <v/>
      </c>
      <c r="I175" s="26">
        <f>IF(AND($D175="Waived",TRIM($E175)=""),1,0)</f>
        <v/>
      </c>
      <c r="J175" s="26">
        <f>IF(AND($D175="Met",TRIM($F175)=""),1,0)</f>
        <v/>
      </c>
    </row>
    <row r="176" ht="19" customHeight="1">
      <c r="A176" s="20" t="n"/>
      <c r="B176" s="22" t="n"/>
      <c r="C176" s="20" t="n"/>
      <c r="D176" s="20" t="n"/>
      <c r="E176" s="22" t="n"/>
      <c r="F176" s="22" t="n"/>
      <c r="G176" s="25">
        <f>IF(COUNTA($A176:$F176)=0,"",IF(TRIM($A176)="","△ No gate",IF(COUNTIF(Gates!$B$23:$B$34,$A176)=0,"△ Gate not on the Gates tab",IF(TRIM($B176)="","△ No criterion written",IF(TRIM($C176)="","△ No owner",IF($D176="","△ No status",IF(AND($D176="Waived",TRIM($E176)=""),"△ Waived with no reason",IF(AND($D176="Met",TRIM($F176)=""),"△ Met with no evidence","○ Clear"))))))))</f>
        <v/>
      </c>
      <c r="H176" s="26">
        <f>IF(OR($G176="△ No gate",$G176="△ Gate not on the Gates tab"),1,0)</f>
        <v/>
      </c>
      <c r="I176" s="26">
        <f>IF(AND($D176="Waived",TRIM($E176)=""),1,0)</f>
        <v/>
      </c>
      <c r="J176" s="26">
        <f>IF(AND($D176="Met",TRIM($F176)=""),1,0)</f>
        <v/>
      </c>
    </row>
    <row r="177" ht="19" customHeight="1">
      <c r="A177" s="20" t="n"/>
      <c r="B177" s="22" t="n"/>
      <c r="C177" s="20" t="n"/>
      <c r="D177" s="20" t="n"/>
      <c r="E177" s="22" t="n"/>
      <c r="F177" s="22" t="n"/>
      <c r="G177" s="25">
        <f>IF(COUNTA($A177:$F177)=0,"",IF(TRIM($A177)="","△ No gate",IF(COUNTIF(Gates!$B$23:$B$34,$A177)=0,"△ Gate not on the Gates tab",IF(TRIM($B177)="","△ No criterion written",IF(TRIM($C177)="","△ No owner",IF($D177="","△ No status",IF(AND($D177="Waived",TRIM($E177)=""),"△ Waived with no reason",IF(AND($D177="Met",TRIM($F177)=""),"△ Met with no evidence","○ Clear"))))))))</f>
        <v/>
      </c>
      <c r="H177" s="26">
        <f>IF(OR($G177="△ No gate",$G177="△ Gate not on the Gates tab"),1,0)</f>
        <v/>
      </c>
      <c r="I177" s="26">
        <f>IF(AND($D177="Waived",TRIM($E177)=""),1,0)</f>
        <v/>
      </c>
      <c r="J177" s="26">
        <f>IF(AND($D177="Met",TRIM($F177)=""),1,0)</f>
        <v/>
      </c>
    </row>
    <row r="178" ht="19" customHeight="1">
      <c r="A178" s="20" t="n"/>
      <c r="B178" s="22" t="n"/>
      <c r="C178" s="20" t="n"/>
      <c r="D178" s="20" t="n"/>
      <c r="E178" s="22" t="n"/>
      <c r="F178" s="22" t="n"/>
      <c r="G178" s="25">
        <f>IF(COUNTA($A178:$F178)=0,"",IF(TRIM($A178)="","△ No gate",IF(COUNTIF(Gates!$B$23:$B$34,$A178)=0,"△ Gate not on the Gates tab",IF(TRIM($B178)="","△ No criterion written",IF(TRIM($C178)="","△ No owner",IF($D178="","△ No status",IF(AND($D178="Waived",TRIM($E178)=""),"△ Waived with no reason",IF(AND($D178="Met",TRIM($F178)=""),"△ Met with no evidence","○ Clear"))))))))</f>
        <v/>
      </c>
      <c r="H178" s="26">
        <f>IF(OR($G178="△ No gate",$G178="△ Gate not on the Gates tab"),1,0)</f>
        <v/>
      </c>
      <c r="I178" s="26">
        <f>IF(AND($D178="Waived",TRIM($E178)=""),1,0)</f>
        <v/>
      </c>
      <c r="J178" s="26">
        <f>IF(AND($D178="Met",TRIM($F178)=""),1,0)</f>
        <v/>
      </c>
    </row>
    <row r="179" ht="19" customHeight="1">
      <c r="A179" s="20" t="n"/>
      <c r="B179" s="22" t="n"/>
      <c r="C179" s="20" t="n"/>
      <c r="D179" s="20" t="n"/>
      <c r="E179" s="22" t="n"/>
      <c r="F179" s="22" t="n"/>
      <c r="G179" s="25">
        <f>IF(COUNTA($A179:$F179)=0,"",IF(TRIM($A179)="","△ No gate",IF(COUNTIF(Gates!$B$23:$B$34,$A179)=0,"△ Gate not on the Gates tab",IF(TRIM($B179)="","△ No criterion written",IF(TRIM($C179)="","△ No owner",IF($D179="","△ No status",IF(AND($D179="Waived",TRIM($E179)=""),"△ Waived with no reason",IF(AND($D179="Met",TRIM($F179)=""),"△ Met with no evidence","○ Clear"))))))))</f>
        <v/>
      </c>
      <c r="H179" s="26">
        <f>IF(OR($G179="△ No gate",$G179="△ Gate not on the Gates tab"),1,0)</f>
        <v/>
      </c>
      <c r="I179" s="26">
        <f>IF(AND($D179="Waived",TRIM($E179)=""),1,0)</f>
        <v/>
      </c>
      <c r="J179" s="26">
        <f>IF(AND($D179="Met",TRIM($F179)=""),1,0)</f>
        <v/>
      </c>
    </row>
    <row r="180" ht="19" customHeight="1">
      <c r="A180" s="20" t="n"/>
      <c r="B180" s="22" t="n"/>
      <c r="C180" s="20" t="n"/>
      <c r="D180" s="20" t="n"/>
      <c r="E180" s="22" t="n"/>
      <c r="F180" s="22" t="n"/>
      <c r="G180" s="25">
        <f>IF(COUNTA($A180:$F180)=0,"",IF(TRIM($A180)="","△ No gate",IF(COUNTIF(Gates!$B$23:$B$34,$A180)=0,"△ Gate not on the Gates tab",IF(TRIM($B180)="","△ No criterion written",IF(TRIM($C180)="","△ No owner",IF($D180="","△ No status",IF(AND($D180="Waived",TRIM($E180)=""),"△ Waived with no reason",IF(AND($D180="Met",TRIM($F180)=""),"△ Met with no evidence","○ Clear"))))))))</f>
        <v/>
      </c>
      <c r="H180" s="26">
        <f>IF(OR($G180="△ No gate",$G180="△ Gate not on the Gates tab"),1,0)</f>
        <v/>
      </c>
      <c r="I180" s="26">
        <f>IF(AND($D180="Waived",TRIM($E180)=""),1,0)</f>
        <v/>
      </c>
      <c r="J180" s="26">
        <f>IF(AND($D180="Met",TRIM($F180)=""),1,0)</f>
        <v/>
      </c>
    </row>
    <row r="181" ht="19" customHeight="1">
      <c r="A181" s="20" t="n"/>
      <c r="B181" s="22" t="n"/>
      <c r="C181" s="20" t="n"/>
      <c r="D181" s="20" t="n"/>
      <c r="E181" s="22" t="n"/>
      <c r="F181" s="22" t="n"/>
      <c r="G181" s="25">
        <f>IF(COUNTA($A181:$F181)=0,"",IF(TRIM($A181)="","△ No gate",IF(COUNTIF(Gates!$B$23:$B$34,$A181)=0,"△ Gate not on the Gates tab",IF(TRIM($B181)="","△ No criterion written",IF(TRIM($C181)="","△ No owner",IF($D181="","△ No status",IF(AND($D181="Waived",TRIM($E181)=""),"△ Waived with no reason",IF(AND($D181="Met",TRIM($F181)=""),"△ Met with no evidence","○ Clear"))))))))</f>
        <v/>
      </c>
      <c r="H181" s="26">
        <f>IF(OR($G181="△ No gate",$G181="△ Gate not on the Gates tab"),1,0)</f>
        <v/>
      </c>
      <c r="I181" s="26">
        <f>IF(AND($D181="Waived",TRIM($E181)=""),1,0)</f>
        <v/>
      </c>
      <c r="J181" s="26">
        <f>IF(AND($D181="Met",TRIM($F181)=""),1,0)</f>
        <v/>
      </c>
    </row>
    <row r="182" ht="19" customHeight="1">
      <c r="A182" s="20" t="n"/>
      <c r="B182" s="22" t="n"/>
      <c r="C182" s="20" t="n"/>
      <c r="D182" s="20" t="n"/>
      <c r="E182" s="22" t="n"/>
      <c r="F182" s="22" t="n"/>
      <c r="G182" s="25">
        <f>IF(COUNTA($A182:$F182)=0,"",IF(TRIM($A182)="","△ No gate",IF(COUNTIF(Gates!$B$23:$B$34,$A182)=0,"△ Gate not on the Gates tab",IF(TRIM($B182)="","△ No criterion written",IF(TRIM($C182)="","△ No owner",IF($D182="","△ No status",IF(AND($D182="Waived",TRIM($E182)=""),"△ Waived with no reason",IF(AND($D182="Met",TRIM($F182)=""),"△ Met with no evidence","○ Clear"))))))))</f>
        <v/>
      </c>
      <c r="H182" s="26">
        <f>IF(OR($G182="△ No gate",$G182="△ Gate not on the Gates tab"),1,0)</f>
        <v/>
      </c>
      <c r="I182" s="26">
        <f>IF(AND($D182="Waived",TRIM($E182)=""),1,0)</f>
        <v/>
      </c>
      <c r="J182" s="26">
        <f>IF(AND($D182="Met",TRIM($F182)=""),1,0)</f>
        <v/>
      </c>
    </row>
    <row r="183" ht="19" customHeight="1">
      <c r="A183" s="20" t="n"/>
      <c r="B183" s="22" t="n"/>
      <c r="C183" s="20" t="n"/>
      <c r="D183" s="20" t="n"/>
      <c r="E183" s="22" t="n"/>
      <c r="F183" s="22" t="n"/>
      <c r="G183" s="25">
        <f>IF(COUNTA($A183:$F183)=0,"",IF(TRIM($A183)="","△ No gate",IF(COUNTIF(Gates!$B$23:$B$34,$A183)=0,"△ Gate not on the Gates tab",IF(TRIM($B183)="","△ No criterion written",IF(TRIM($C183)="","△ No owner",IF($D183="","△ No status",IF(AND($D183="Waived",TRIM($E183)=""),"△ Waived with no reason",IF(AND($D183="Met",TRIM($F183)=""),"△ Met with no evidence","○ Clear"))))))))</f>
        <v/>
      </c>
      <c r="H183" s="26">
        <f>IF(OR($G183="△ No gate",$G183="△ Gate not on the Gates tab"),1,0)</f>
        <v/>
      </c>
      <c r="I183" s="26">
        <f>IF(AND($D183="Waived",TRIM($E183)=""),1,0)</f>
        <v/>
      </c>
      <c r="J183" s="26">
        <f>IF(AND($D183="Met",TRIM($F183)=""),1,0)</f>
        <v/>
      </c>
    </row>
    <row r="184" ht="19" customHeight="1">
      <c r="A184" s="20" t="n"/>
      <c r="B184" s="22" t="n"/>
      <c r="C184" s="20" t="n"/>
      <c r="D184" s="20" t="n"/>
      <c r="E184" s="22" t="n"/>
      <c r="F184" s="22" t="n"/>
      <c r="G184" s="25">
        <f>IF(COUNTA($A184:$F184)=0,"",IF(TRIM($A184)="","△ No gate",IF(COUNTIF(Gates!$B$23:$B$34,$A184)=0,"△ Gate not on the Gates tab",IF(TRIM($B184)="","△ No criterion written",IF(TRIM($C184)="","△ No owner",IF($D184="","△ No status",IF(AND($D184="Waived",TRIM($E184)=""),"△ Waived with no reason",IF(AND($D184="Met",TRIM($F184)=""),"△ Met with no evidence","○ Clear"))))))))</f>
        <v/>
      </c>
      <c r="H184" s="26">
        <f>IF(OR($G184="△ No gate",$G184="△ Gate not on the Gates tab"),1,0)</f>
        <v/>
      </c>
      <c r="I184" s="26">
        <f>IF(AND($D184="Waived",TRIM($E184)=""),1,0)</f>
        <v/>
      </c>
      <c r="J184" s="26">
        <f>IF(AND($D184="Met",TRIM($F184)=""),1,0)</f>
        <v/>
      </c>
    </row>
    <row r="185" ht="19" customHeight="1">
      <c r="A185" s="20" t="n"/>
      <c r="B185" s="22" t="n"/>
      <c r="C185" s="20" t="n"/>
      <c r="D185" s="20" t="n"/>
      <c r="E185" s="22" t="n"/>
      <c r="F185" s="22" t="n"/>
      <c r="G185" s="25">
        <f>IF(COUNTA($A185:$F185)=0,"",IF(TRIM($A185)="","△ No gate",IF(COUNTIF(Gates!$B$23:$B$34,$A185)=0,"△ Gate not on the Gates tab",IF(TRIM($B185)="","△ No criterion written",IF(TRIM($C185)="","△ No owner",IF($D185="","△ No status",IF(AND($D185="Waived",TRIM($E185)=""),"△ Waived with no reason",IF(AND($D185="Met",TRIM($F185)=""),"△ Met with no evidence","○ Clear"))))))))</f>
        <v/>
      </c>
      <c r="H185" s="26">
        <f>IF(OR($G185="△ No gate",$G185="△ Gate not on the Gates tab"),1,0)</f>
        <v/>
      </c>
      <c r="I185" s="26">
        <f>IF(AND($D185="Waived",TRIM($E185)=""),1,0)</f>
        <v/>
      </c>
      <c r="J185" s="26">
        <f>IF(AND($D185="Met",TRIM($F185)=""),1,0)</f>
        <v/>
      </c>
    </row>
    <row r="186" ht="19" customHeight="1">
      <c r="A186" s="20" t="n"/>
      <c r="B186" s="22" t="n"/>
      <c r="C186" s="20" t="n"/>
      <c r="D186" s="20" t="n"/>
      <c r="E186" s="22" t="n"/>
      <c r="F186" s="22" t="n"/>
      <c r="G186" s="25">
        <f>IF(COUNTA($A186:$F186)=0,"",IF(TRIM($A186)="","△ No gate",IF(COUNTIF(Gates!$B$23:$B$34,$A186)=0,"△ Gate not on the Gates tab",IF(TRIM($B186)="","△ No criterion written",IF(TRIM($C186)="","△ No owner",IF($D186="","△ No status",IF(AND($D186="Waived",TRIM($E186)=""),"△ Waived with no reason",IF(AND($D186="Met",TRIM($F186)=""),"△ Met with no evidence","○ Clear"))))))))</f>
        <v/>
      </c>
      <c r="H186" s="26">
        <f>IF(OR($G186="△ No gate",$G186="△ Gate not on the Gates tab"),1,0)</f>
        <v/>
      </c>
      <c r="I186" s="26">
        <f>IF(AND($D186="Waived",TRIM($E186)=""),1,0)</f>
        <v/>
      </c>
      <c r="J186" s="26">
        <f>IF(AND($D186="Met",TRIM($F186)=""),1,0)</f>
        <v/>
      </c>
    </row>
    <row r="187" ht="19" customHeight="1">
      <c r="A187" s="20" t="n"/>
      <c r="B187" s="22" t="n"/>
      <c r="C187" s="20" t="n"/>
      <c r="D187" s="20" t="n"/>
      <c r="E187" s="22" t="n"/>
      <c r="F187" s="22" t="n"/>
      <c r="G187" s="25">
        <f>IF(COUNTA($A187:$F187)=0,"",IF(TRIM($A187)="","△ No gate",IF(COUNTIF(Gates!$B$23:$B$34,$A187)=0,"△ Gate not on the Gates tab",IF(TRIM($B187)="","△ No criterion written",IF(TRIM($C187)="","△ No owner",IF($D187="","△ No status",IF(AND($D187="Waived",TRIM($E187)=""),"△ Waived with no reason",IF(AND($D187="Met",TRIM($F187)=""),"△ Met with no evidence","○ Clear"))))))))</f>
        <v/>
      </c>
      <c r="H187" s="26">
        <f>IF(OR($G187="△ No gate",$G187="△ Gate not on the Gates tab"),1,0)</f>
        <v/>
      </c>
      <c r="I187" s="26">
        <f>IF(AND($D187="Waived",TRIM($E187)=""),1,0)</f>
        <v/>
      </c>
      <c r="J187" s="26">
        <f>IF(AND($D187="Met",TRIM($F187)=""),1,0)</f>
        <v/>
      </c>
    </row>
    <row r="188" ht="19" customHeight="1">
      <c r="A188" s="20" t="n"/>
      <c r="B188" s="22" t="n"/>
      <c r="C188" s="20" t="n"/>
      <c r="D188" s="20" t="n"/>
      <c r="E188" s="22" t="n"/>
      <c r="F188" s="22" t="n"/>
      <c r="G188" s="25">
        <f>IF(COUNTA($A188:$F188)=0,"",IF(TRIM($A188)="","△ No gate",IF(COUNTIF(Gates!$B$23:$B$34,$A188)=0,"△ Gate not on the Gates tab",IF(TRIM($B188)="","△ No criterion written",IF(TRIM($C188)="","△ No owner",IF($D188="","△ No status",IF(AND($D188="Waived",TRIM($E188)=""),"△ Waived with no reason",IF(AND($D188="Met",TRIM($F188)=""),"△ Met with no evidence","○ Clear"))))))))</f>
        <v/>
      </c>
      <c r="H188" s="26">
        <f>IF(OR($G188="△ No gate",$G188="△ Gate not on the Gates tab"),1,0)</f>
        <v/>
      </c>
      <c r="I188" s="26">
        <f>IF(AND($D188="Waived",TRIM($E188)=""),1,0)</f>
        <v/>
      </c>
      <c r="J188" s="26">
        <f>IF(AND($D188="Met",TRIM($F188)=""),1,0)</f>
        <v/>
      </c>
    </row>
    <row r="189" ht="19" customHeight="1">
      <c r="A189" s="20" t="n"/>
      <c r="B189" s="22" t="n"/>
      <c r="C189" s="20" t="n"/>
      <c r="D189" s="20" t="n"/>
      <c r="E189" s="22" t="n"/>
      <c r="F189" s="22" t="n"/>
      <c r="G189" s="25">
        <f>IF(COUNTA($A189:$F189)=0,"",IF(TRIM($A189)="","△ No gate",IF(COUNTIF(Gates!$B$23:$B$34,$A189)=0,"△ Gate not on the Gates tab",IF(TRIM($B189)="","△ No criterion written",IF(TRIM($C189)="","△ No owner",IF($D189="","△ No status",IF(AND($D189="Waived",TRIM($E189)=""),"△ Waived with no reason",IF(AND($D189="Met",TRIM($F189)=""),"△ Met with no evidence","○ Clear"))))))))</f>
        <v/>
      </c>
      <c r="H189" s="26">
        <f>IF(OR($G189="△ No gate",$G189="△ Gate not on the Gates tab"),1,0)</f>
        <v/>
      </c>
      <c r="I189" s="26">
        <f>IF(AND($D189="Waived",TRIM($E189)=""),1,0)</f>
        <v/>
      </c>
      <c r="J189" s="26">
        <f>IF(AND($D189="Met",TRIM($F189)=""),1,0)</f>
        <v/>
      </c>
    </row>
    <row r="190" ht="19" customHeight="1">
      <c r="A190" s="20" t="n"/>
      <c r="B190" s="22" t="n"/>
      <c r="C190" s="20" t="n"/>
      <c r="D190" s="20" t="n"/>
      <c r="E190" s="22" t="n"/>
      <c r="F190" s="22" t="n"/>
      <c r="G190" s="25">
        <f>IF(COUNTA($A190:$F190)=0,"",IF(TRIM($A190)="","△ No gate",IF(COUNTIF(Gates!$B$23:$B$34,$A190)=0,"△ Gate not on the Gates tab",IF(TRIM($B190)="","△ No criterion written",IF(TRIM($C190)="","△ No owner",IF($D190="","△ No status",IF(AND($D190="Waived",TRIM($E190)=""),"△ Waived with no reason",IF(AND($D190="Met",TRIM($F190)=""),"△ Met with no evidence","○ Clear"))))))))</f>
        <v/>
      </c>
      <c r="H190" s="26">
        <f>IF(OR($G190="△ No gate",$G190="△ Gate not on the Gates tab"),1,0)</f>
        <v/>
      </c>
      <c r="I190" s="26">
        <f>IF(AND($D190="Waived",TRIM($E190)=""),1,0)</f>
        <v/>
      </c>
      <c r="J190" s="26">
        <f>IF(AND($D190="Met",TRIM($F190)=""),1,0)</f>
        <v/>
      </c>
    </row>
    <row r="191" ht="19" customHeight="1">
      <c r="A191" s="20" t="n"/>
      <c r="B191" s="22" t="n"/>
      <c r="C191" s="20" t="n"/>
      <c r="D191" s="20" t="n"/>
      <c r="E191" s="22" t="n"/>
      <c r="F191" s="22" t="n"/>
      <c r="G191" s="25">
        <f>IF(COUNTA($A191:$F191)=0,"",IF(TRIM($A191)="","△ No gate",IF(COUNTIF(Gates!$B$23:$B$34,$A191)=0,"△ Gate not on the Gates tab",IF(TRIM($B191)="","△ No criterion written",IF(TRIM($C191)="","△ No owner",IF($D191="","△ No status",IF(AND($D191="Waived",TRIM($E191)=""),"△ Waived with no reason",IF(AND($D191="Met",TRIM($F191)=""),"△ Met with no evidence","○ Clear"))))))))</f>
        <v/>
      </c>
      <c r="H191" s="26">
        <f>IF(OR($G191="△ No gate",$G191="△ Gate not on the Gates tab"),1,0)</f>
        <v/>
      </c>
      <c r="I191" s="26">
        <f>IF(AND($D191="Waived",TRIM($E191)=""),1,0)</f>
        <v/>
      </c>
      <c r="J191" s="26">
        <f>IF(AND($D191="Met",TRIM($F191)=""),1,0)</f>
        <v/>
      </c>
    </row>
    <row r="192" ht="19" customHeight="1">
      <c r="A192" s="20" t="n"/>
      <c r="B192" s="22" t="n"/>
      <c r="C192" s="20" t="n"/>
      <c r="D192" s="20" t="n"/>
      <c r="E192" s="22" t="n"/>
      <c r="F192" s="22" t="n"/>
      <c r="G192" s="25">
        <f>IF(COUNTA($A192:$F192)=0,"",IF(TRIM($A192)="","△ No gate",IF(COUNTIF(Gates!$B$23:$B$34,$A192)=0,"△ Gate not on the Gates tab",IF(TRIM($B192)="","△ No criterion written",IF(TRIM($C192)="","△ No owner",IF($D192="","△ No status",IF(AND($D192="Waived",TRIM($E192)=""),"△ Waived with no reason",IF(AND($D192="Met",TRIM($F192)=""),"△ Met with no evidence","○ Clear"))))))))</f>
        <v/>
      </c>
      <c r="H192" s="26">
        <f>IF(OR($G192="△ No gate",$G192="△ Gate not on the Gates tab"),1,0)</f>
        <v/>
      </c>
      <c r="I192" s="26">
        <f>IF(AND($D192="Waived",TRIM($E192)=""),1,0)</f>
        <v/>
      </c>
      <c r="J192" s="26">
        <f>IF(AND($D192="Met",TRIM($F192)=""),1,0)</f>
        <v/>
      </c>
    </row>
    <row r="193" ht="19" customHeight="1">
      <c r="A193" s="20" t="n"/>
      <c r="B193" s="22" t="n"/>
      <c r="C193" s="20" t="n"/>
      <c r="D193" s="20" t="n"/>
      <c r="E193" s="22" t="n"/>
      <c r="F193" s="22" t="n"/>
      <c r="G193" s="25">
        <f>IF(COUNTA($A193:$F193)=0,"",IF(TRIM($A193)="","△ No gate",IF(COUNTIF(Gates!$B$23:$B$34,$A193)=0,"△ Gate not on the Gates tab",IF(TRIM($B193)="","△ No criterion written",IF(TRIM($C193)="","△ No owner",IF($D193="","△ No status",IF(AND($D193="Waived",TRIM($E193)=""),"△ Waived with no reason",IF(AND($D193="Met",TRIM($F193)=""),"△ Met with no evidence","○ Clear"))))))))</f>
        <v/>
      </c>
      <c r="H193" s="26">
        <f>IF(OR($G193="△ No gate",$G193="△ Gate not on the Gates tab"),1,0)</f>
        <v/>
      </c>
      <c r="I193" s="26">
        <f>IF(AND($D193="Waived",TRIM($E193)=""),1,0)</f>
        <v/>
      </c>
      <c r="J193" s="26">
        <f>IF(AND($D193="Met",TRIM($F193)=""),1,0)</f>
        <v/>
      </c>
    </row>
    <row r="194" ht="19" customHeight="1">
      <c r="A194" s="20" t="n"/>
      <c r="B194" s="22" t="n"/>
      <c r="C194" s="20" t="n"/>
      <c r="D194" s="20" t="n"/>
      <c r="E194" s="22" t="n"/>
      <c r="F194" s="22" t="n"/>
      <c r="G194" s="25">
        <f>IF(COUNTA($A194:$F194)=0,"",IF(TRIM($A194)="","△ No gate",IF(COUNTIF(Gates!$B$23:$B$34,$A194)=0,"△ Gate not on the Gates tab",IF(TRIM($B194)="","△ No criterion written",IF(TRIM($C194)="","△ No owner",IF($D194="","△ No status",IF(AND($D194="Waived",TRIM($E194)=""),"△ Waived with no reason",IF(AND($D194="Met",TRIM($F194)=""),"△ Met with no evidence","○ Clear"))))))))</f>
        <v/>
      </c>
      <c r="H194" s="26">
        <f>IF(OR($G194="△ No gate",$G194="△ Gate not on the Gates tab"),1,0)</f>
        <v/>
      </c>
      <c r="I194" s="26">
        <f>IF(AND($D194="Waived",TRIM($E194)=""),1,0)</f>
        <v/>
      </c>
      <c r="J194" s="26">
        <f>IF(AND($D194="Met",TRIM($F194)=""),1,0)</f>
        <v/>
      </c>
    </row>
    <row r="195" ht="19" customHeight="1">
      <c r="A195" s="20" t="n"/>
      <c r="B195" s="22" t="n"/>
      <c r="C195" s="20" t="n"/>
      <c r="D195" s="20" t="n"/>
      <c r="E195" s="22" t="n"/>
      <c r="F195" s="22" t="n"/>
      <c r="G195" s="25">
        <f>IF(COUNTA($A195:$F195)=0,"",IF(TRIM($A195)="","△ No gate",IF(COUNTIF(Gates!$B$23:$B$34,$A195)=0,"△ Gate not on the Gates tab",IF(TRIM($B195)="","△ No criterion written",IF(TRIM($C195)="","△ No owner",IF($D195="","△ No status",IF(AND($D195="Waived",TRIM($E195)=""),"△ Waived with no reason",IF(AND($D195="Met",TRIM($F195)=""),"△ Met with no evidence","○ Clear"))))))))</f>
        <v/>
      </c>
      <c r="H195" s="26">
        <f>IF(OR($G195="△ No gate",$G195="△ Gate not on the Gates tab"),1,0)</f>
        <v/>
      </c>
      <c r="I195" s="26">
        <f>IF(AND($D195="Waived",TRIM($E195)=""),1,0)</f>
        <v/>
      </c>
      <c r="J195" s="26">
        <f>IF(AND($D195="Met",TRIM($F195)=""),1,0)</f>
        <v/>
      </c>
    </row>
    <row r="196" ht="19" customHeight="1">
      <c r="A196" s="20" t="n"/>
      <c r="B196" s="22" t="n"/>
      <c r="C196" s="20" t="n"/>
      <c r="D196" s="20" t="n"/>
      <c r="E196" s="22" t="n"/>
      <c r="F196" s="22" t="n"/>
      <c r="G196" s="25">
        <f>IF(COUNTA($A196:$F196)=0,"",IF(TRIM($A196)="","△ No gate",IF(COUNTIF(Gates!$B$23:$B$34,$A196)=0,"△ Gate not on the Gates tab",IF(TRIM($B196)="","△ No criterion written",IF(TRIM($C196)="","△ No owner",IF($D196="","△ No status",IF(AND($D196="Waived",TRIM($E196)=""),"△ Waived with no reason",IF(AND($D196="Met",TRIM($F196)=""),"△ Met with no evidence","○ Clear"))))))))</f>
        <v/>
      </c>
      <c r="H196" s="26">
        <f>IF(OR($G196="△ No gate",$G196="△ Gate not on the Gates tab"),1,0)</f>
        <v/>
      </c>
      <c r="I196" s="26">
        <f>IF(AND($D196="Waived",TRIM($E196)=""),1,0)</f>
        <v/>
      </c>
      <c r="J196" s="26">
        <f>IF(AND($D196="Met",TRIM($F196)=""),1,0)</f>
        <v/>
      </c>
    </row>
    <row r="197" ht="19" customHeight="1">
      <c r="A197" s="20" t="n"/>
      <c r="B197" s="22" t="n"/>
      <c r="C197" s="20" t="n"/>
      <c r="D197" s="20" t="n"/>
      <c r="E197" s="22" t="n"/>
      <c r="F197" s="22" t="n"/>
      <c r="G197" s="25">
        <f>IF(COUNTA($A197:$F197)=0,"",IF(TRIM($A197)="","△ No gate",IF(COUNTIF(Gates!$B$23:$B$34,$A197)=0,"△ Gate not on the Gates tab",IF(TRIM($B197)="","△ No criterion written",IF(TRIM($C197)="","△ No owner",IF($D197="","△ No status",IF(AND($D197="Waived",TRIM($E197)=""),"△ Waived with no reason",IF(AND($D197="Met",TRIM($F197)=""),"△ Met with no evidence","○ Clear"))))))))</f>
        <v/>
      </c>
      <c r="H197" s="26">
        <f>IF(OR($G197="△ No gate",$G197="△ Gate not on the Gates tab"),1,0)</f>
        <v/>
      </c>
      <c r="I197" s="26">
        <f>IF(AND($D197="Waived",TRIM($E197)=""),1,0)</f>
        <v/>
      </c>
      <c r="J197" s="26">
        <f>IF(AND($D197="Met",TRIM($F197)=""),1,0)</f>
        <v/>
      </c>
    </row>
    <row r="198" ht="19" customHeight="1">
      <c r="A198" s="20" t="n"/>
      <c r="B198" s="22" t="n"/>
      <c r="C198" s="20" t="n"/>
      <c r="D198" s="20" t="n"/>
      <c r="E198" s="22" t="n"/>
      <c r="F198" s="22" t="n"/>
      <c r="G198" s="25">
        <f>IF(COUNTA($A198:$F198)=0,"",IF(TRIM($A198)="","△ No gate",IF(COUNTIF(Gates!$B$23:$B$34,$A198)=0,"△ Gate not on the Gates tab",IF(TRIM($B198)="","△ No criterion written",IF(TRIM($C198)="","△ No owner",IF($D198="","△ No status",IF(AND($D198="Waived",TRIM($E198)=""),"△ Waived with no reason",IF(AND($D198="Met",TRIM($F198)=""),"△ Met with no evidence","○ Clear"))))))))</f>
        <v/>
      </c>
      <c r="H198" s="26">
        <f>IF(OR($G198="△ No gate",$G198="△ Gate not on the Gates tab"),1,0)</f>
        <v/>
      </c>
      <c r="I198" s="26">
        <f>IF(AND($D198="Waived",TRIM($E198)=""),1,0)</f>
        <v/>
      </c>
      <c r="J198" s="26">
        <f>IF(AND($D198="Met",TRIM($F198)=""),1,0)</f>
        <v/>
      </c>
    </row>
    <row r="199" ht="19" customHeight="1">
      <c r="A199" s="20" t="n"/>
      <c r="B199" s="22" t="n"/>
      <c r="C199" s="20" t="n"/>
      <c r="D199" s="20" t="n"/>
      <c r="E199" s="22" t="n"/>
      <c r="F199" s="22" t="n"/>
      <c r="G199" s="25">
        <f>IF(COUNTA($A199:$F199)=0,"",IF(TRIM($A199)="","△ No gate",IF(COUNTIF(Gates!$B$23:$B$34,$A199)=0,"△ Gate not on the Gates tab",IF(TRIM($B199)="","△ No criterion written",IF(TRIM($C199)="","△ No owner",IF($D199="","△ No status",IF(AND($D199="Waived",TRIM($E199)=""),"△ Waived with no reason",IF(AND($D199="Met",TRIM($F199)=""),"△ Met with no evidence","○ Clear"))))))))</f>
        <v/>
      </c>
      <c r="H199" s="26">
        <f>IF(OR($G199="△ No gate",$G199="△ Gate not on the Gates tab"),1,0)</f>
        <v/>
      </c>
      <c r="I199" s="26">
        <f>IF(AND($D199="Waived",TRIM($E199)=""),1,0)</f>
        <v/>
      </c>
      <c r="J199" s="26">
        <f>IF(AND($D199="Met",TRIM($F199)=""),1,0)</f>
        <v/>
      </c>
    </row>
    <row r="200" ht="19" customHeight="1">
      <c r="A200" s="20" t="n"/>
      <c r="B200" s="22" t="n"/>
      <c r="C200" s="20" t="n"/>
      <c r="D200" s="20" t="n"/>
      <c r="E200" s="22" t="n"/>
      <c r="F200" s="22" t="n"/>
      <c r="G200" s="25">
        <f>IF(COUNTA($A200:$F200)=0,"",IF(TRIM($A200)="","△ No gate",IF(COUNTIF(Gates!$B$23:$B$34,$A200)=0,"△ Gate not on the Gates tab",IF(TRIM($B200)="","△ No criterion written",IF(TRIM($C200)="","△ No owner",IF($D200="","△ No status",IF(AND($D200="Waived",TRIM($E200)=""),"△ Waived with no reason",IF(AND($D200="Met",TRIM($F200)=""),"△ Met with no evidence","○ Clear"))))))))</f>
        <v/>
      </c>
      <c r="H200" s="26">
        <f>IF(OR($G200="△ No gate",$G200="△ Gate not on the Gates tab"),1,0)</f>
        <v/>
      </c>
      <c r="I200" s="26">
        <f>IF(AND($D200="Waived",TRIM($E200)=""),1,0)</f>
        <v/>
      </c>
      <c r="J200" s="26">
        <f>IF(AND($D200="Met",TRIM($F200)=""),1,0)</f>
        <v/>
      </c>
    </row>
    <row r="201" ht="19" customHeight="1">
      <c r="A201" s="20" t="n"/>
      <c r="B201" s="22" t="n"/>
      <c r="C201" s="20" t="n"/>
      <c r="D201" s="20" t="n"/>
      <c r="E201" s="22" t="n"/>
      <c r="F201" s="22" t="n"/>
      <c r="G201" s="25">
        <f>IF(COUNTA($A201:$F201)=0,"",IF(TRIM($A201)="","△ No gate",IF(COUNTIF(Gates!$B$23:$B$34,$A201)=0,"△ Gate not on the Gates tab",IF(TRIM($B201)="","△ No criterion written",IF(TRIM($C201)="","△ No owner",IF($D201="","△ No status",IF(AND($D201="Waived",TRIM($E201)=""),"△ Waived with no reason",IF(AND($D201="Met",TRIM($F201)=""),"△ Met with no evidence","○ Clear"))))))))</f>
        <v/>
      </c>
      <c r="H201" s="26">
        <f>IF(OR($G201="△ No gate",$G201="△ Gate not on the Gates tab"),1,0)</f>
        <v/>
      </c>
      <c r="I201" s="26">
        <f>IF(AND($D201="Waived",TRIM($E201)=""),1,0)</f>
        <v/>
      </c>
      <c r="J201" s="26">
        <f>IF(AND($D201="Met",TRIM($F201)=""),1,0)</f>
        <v/>
      </c>
    </row>
    <row r="202" ht="19" customHeight="1">
      <c r="A202" s="20" t="n"/>
      <c r="B202" s="22" t="n"/>
      <c r="C202" s="20" t="n"/>
      <c r="D202" s="20" t="n"/>
      <c r="E202" s="22" t="n"/>
      <c r="F202" s="22" t="n"/>
      <c r="G202" s="25">
        <f>IF(COUNTA($A202:$F202)=0,"",IF(TRIM($A202)="","△ No gate",IF(COUNTIF(Gates!$B$23:$B$34,$A202)=0,"△ Gate not on the Gates tab",IF(TRIM($B202)="","△ No criterion written",IF(TRIM($C202)="","△ No owner",IF($D202="","△ No status",IF(AND($D202="Waived",TRIM($E202)=""),"△ Waived with no reason",IF(AND($D202="Met",TRIM($F202)=""),"△ Met with no evidence","○ Clear"))))))))</f>
        <v/>
      </c>
      <c r="H202" s="26">
        <f>IF(OR($G202="△ No gate",$G202="△ Gate not on the Gates tab"),1,0)</f>
        <v/>
      </c>
      <c r="I202" s="26">
        <f>IF(AND($D202="Waived",TRIM($E202)=""),1,0)</f>
        <v/>
      </c>
      <c r="J202" s="26">
        <f>IF(AND($D202="Met",TRIM($F202)=""),1,0)</f>
        <v/>
      </c>
    </row>
    <row r="203" ht="19" customHeight="1">
      <c r="A203" s="20" t="n"/>
      <c r="B203" s="22" t="n"/>
      <c r="C203" s="20" t="n"/>
      <c r="D203" s="20" t="n"/>
      <c r="E203" s="22" t="n"/>
      <c r="F203" s="22" t="n"/>
      <c r="G203" s="25">
        <f>IF(COUNTA($A203:$F203)=0,"",IF(TRIM($A203)="","△ No gate",IF(COUNTIF(Gates!$B$23:$B$34,$A203)=0,"△ Gate not on the Gates tab",IF(TRIM($B203)="","△ No criterion written",IF(TRIM($C203)="","△ No owner",IF($D203="","△ No status",IF(AND($D203="Waived",TRIM($E203)=""),"△ Waived with no reason",IF(AND($D203="Met",TRIM($F203)=""),"△ Met with no evidence","○ Clear"))))))))</f>
        <v/>
      </c>
      <c r="H203" s="26">
        <f>IF(OR($G203="△ No gate",$G203="△ Gate not on the Gates tab"),1,0)</f>
        <v/>
      </c>
      <c r="I203" s="26">
        <f>IF(AND($D203="Waived",TRIM($E203)=""),1,0)</f>
        <v/>
      </c>
      <c r="J203" s="26">
        <f>IF(AND($D203="Met",TRIM($F203)=""),1,0)</f>
        <v/>
      </c>
    </row>
    <row r="204" ht="19" customHeight="1">
      <c r="A204" s="20" t="n"/>
      <c r="B204" s="22" t="n"/>
      <c r="C204" s="20" t="n"/>
      <c r="D204" s="20" t="n"/>
      <c r="E204" s="22" t="n"/>
      <c r="F204" s="22" t="n"/>
      <c r="G204" s="25">
        <f>IF(COUNTA($A204:$F204)=0,"",IF(TRIM($A204)="","△ No gate",IF(COUNTIF(Gates!$B$23:$B$34,$A204)=0,"△ Gate not on the Gates tab",IF(TRIM($B204)="","△ No criterion written",IF(TRIM($C204)="","△ No owner",IF($D204="","△ No status",IF(AND($D204="Waived",TRIM($E204)=""),"△ Waived with no reason",IF(AND($D204="Met",TRIM($F204)=""),"△ Met with no evidence","○ Clear"))))))))</f>
        <v/>
      </c>
      <c r="H204" s="26">
        <f>IF(OR($G204="△ No gate",$G204="△ Gate not on the Gates tab"),1,0)</f>
        <v/>
      </c>
      <c r="I204" s="26">
        <f>IF(AND($D204="Waived",TRIM($E204)=""),1,0)</f>
        <v/>
      </c>
      <c r="J204" s="26">
        <f>IF(AND($D204="Met",TRIM($F204)=""),1,0)</f>
        <v/>
      </c>
    </row>
    <row r="205" ht="19" customHeight="1">
      <c r="A205" s="20" t="n"/>
      <c r="B205" s="22" t="n"/>
      <c r="C205" s="20" t="n"/>
      <c r="D205" s="20" t="n"/>
      <c r="E205" s="22" t="n"/>
      <c r="F205" s="22" t="n"/>
      <c r="G205" s="25">
        <f>IF(COUNTA($A205:$F205)=0,"",IF(TRIM($A205)="","△ No gate",IF(COUNTIF(Gates!$B$23:$B$34,$A205)=0,"△ Gate not on the Gates tab",IF(TRIM($B205)="","△ No criterion written",IF(TRIM($C205)="","△ No owner",IF($D205="","△ No status",IF(AND($D205="Waived",TRIM($E205)=""),"△ Waived with no reason",IF(AND($D205="Met",TRIM($F205)=""),"△ Met with no evidence","○ Clear"))))))))</f>
        <v/>
      </c>
      <c r="H205" s="26">
        <f>IF(OR($G205="△ No gate",$G205="△ Gate not on the Gates tab"),1,0)</f>
        <v/>
      </c>
      <c r="I205" s="26">
        <f>IF(AND($D205="Waived",TRIM($E205)=""),1,0)</f>
        <v/>
      </c>
      <c r="J205" s="26">
        <f>IF(AND($D205="Met",TRIM($F205)=""),1,0)</f>
        <v/>
      </c>
    </row>
    <row r="206" ht="19" customHeight="1">
      <c r="A206" s="20" t="n"/>
      <c r="B206" s="22" t="n"/>
      <c r="C206" s="20" t="n"/>
      <c r="D206" s="20" t="n"/>
      <c r="E206" s="22" t="n"/>
      <c r="F206" s="22" t="n"/>
      <c r="G206" s="25">
        <f>IF(COUNTA($A206:$F206)=0,"",IF(TRIM($A206)="","△ No gate",IF(COUNTIF(Gates!$B$23:$B$34,$A206)=0,"△ Gate not on the Gates tab",IF(TRIM($B206)="","△ No criterion written",IF(TRIM($C206)="","△ No owner",IF($D206="","△ No status",IF(AND($D206="Waived",TRIM($E206)=""),"△ Waived with no reason",IF(AND($D206="Met",TRIM($F206)=""),"△ Met with no evidence","○ Clear"))))))))</f>
        <v/>
      </c>
      <c r="H206" s="26">
        <f>IF(OR($G206="△ No gate",$G206="△ Gate not on the Gates tab"),1,0)</f>
        <v/>
      </c>
      <c r="I206" s="26">
        <f>IF(AND($D206="Waived",TRIM($E206)=""),1,0)</f>
        <v/>
      </c>
      <c r="J206" s="26">
        <f>IF(AND($D206="Met",TRIM($F206)=""),1,0)</f>
        <v/>
      </c>
    </row>
    <row r="207" ht="19" customHeight="1">
      <c r="A207" s="20" t="n"/>
      <c r="B207" s="22" t="n"/>
      <c r="C207" s="20" t="n"/>
      <c r="D207" s="20" t="n"/>
      <c r="E207" s="22" t="n"/>
      <c r="F207" s="22" t="n"/>
      <c r="G207" s="25">
        <f>IF(COUNTA($A207:$F207)=0,"",IF(TRIM($A207)="","△ No gate",IF(COUNTIF(Gates!$B$23:$B$34,$A207)=0,"△ Gate not on the Gates tab",IF(TRIM($B207)="","△ No criterion written",IF(TRIM($C207)="","△ No owner",IF($D207="","△ No status",IF(AND($D207="Waived",TRIM($E207)=""),"△ Waived with no reason",IF(AND($D207="Met",TRIM($F207)=""),"△ Met with no evidence","○ Clear"))))))))</f>
        <v/>
      </c>
      <c r="H207" s="26">
        <f>IF(OR($G207="△ No gate",$G207="△ Gate not on the Gates tab"),1,0)</f>
        <v/>
      </c>
      <c r="I207" s="26">
        <f>IF(AND($D207="Waived",TRIM($E207)=""),1,0)</f>
        <v/>
      </c>
      <c r="J207" s="26">
        <f>IF(AND($D207="Met",TRIM($F207)=""),1,0)</f>
        <v/>
      </c>
    </row>
  </sheetData>
  <sheetProtection selectLockedCells="0" selectUnlockedCells="0" sheet="1" objects="0" insertRows="1" insertHyperlinks="1" autoFilter="0" scenarios="0" formatColumns="0" deleteColumns="1" insertColumns="1" pivotTables="1" deleteRows="1" formatCells="0" formatRows="0" sort="0"/>
  <autoFilter ref="A7:G207"/>
  <conditionalFormatting sqref="G8:G207">
    <cfRule type="expression" priority="1" dxfId="0" stopIfTrue="0">
      <formula>LEFT(G8,1)="△"</formula>
    </cfRule>
  </conditionalFormatting>
  <dataValidations count="6">
    <dataValidation sqref="A8:A207" showDropDown="0" showInputMessage="1" showErrorMessage="1" allowBlank="1" errorTitle="Check this entry" error="That gate isn't on Gates. You can keep it, and the Check column will flag it until the names match." promptTitle="Gate" prompt="Pick the gate from Gates. A name that isn't there is kept, and flagged in Check." type="list" errorStyle="warning">
      <formula1>Gates!$B$23:$B$34</formula1>
    </dataValidation>
    <dataValidation sqref="B8:B207" showDropDown="0" showInputMessage="1" showErrorMessage="0" allowBlank="1" promptTitle="Criterion" prompt="One sentence someone could check is true, such as: Rollback has been tested. For acceptance criteria, write one line: Every acceptance criterion due at this gate is Met or waived." errorStyle="stop"/>
    <dataValidation sqref="C8:C207" showDropDown="0" showInputMessage="1" showErrorMessage="0" allowBlank="1" promptTitle="Owner (says it's met)" prompt="The one person who says it's met, written the same way each time: Imani (Security Lead)." errorStyle="stop"/>
    <dataValidation sqref="E8:E207" showDropDown="0" showInputMessage="1" showErrorMessage="0" allowBlank="1" promptTitle="Reason" prompt="Needed when Waived: who waived it, and why." errorStyle="stop"/>
    <dataValidation sqref="F8:F207" showDropDown="0" showInputMessage="1" showErrorMessage="0" allowBlank="1" promptTitle="Evidence" prompt="Needed when Met: where someone can see it's true, with the date. For example: Test approach v1, 10 Jun 2026." errorStyle="stop"/>
    <dataValidation sqref="D8:D207" showDropDown="0" showInputMessage="1" showErrorMessage="1" allowBlank="1" errorTitle="Check this entry" error="Pick Open, Met or Waived." promptTitle="Status" prompt="Open, Met or Waived. A blank counts as Open until you pick one." type="list" errorStyle="stop">
      <formula1>"Open,Met,Waived"</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2026-10-24T04:59:20Z</dcterms:created>
  <dcterms:modified xmlns:dcterms="http://purl.org/dc/terms/" xmlns:xsi="http://www.w3.org/2001/XMLSchema-instance" xsi:type="dcterms:W3CDTF">2026-10-24T04:59:20Z</dcterms:modified>
</cp:coreProperties>
</file>