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akeholders" sheetId="2" state="visible" r:id="rId2"/>
    <sheet xmlns:r="http://schemas.openxmlformats.org/officeDocument/2006/relationships" name="Communication" sheetId="3" state="visible" r:id="rId3"/>
    <sheet xmlns:r="http://schemas.openxmlformats.org/officeDocument/2006/relationships" name="Asks" sheetId="4" state="visible" r:id="rId4"/>
    <sheet xmlns:r="http://schemas.openxmlformats.org/officeDocument/2006/relationships" name="Checks" sheetId="5" state="visible" r:id="rId5"/>
  </sheets>
  <definedNames>
    <definedName name="_xlnm._FilterDatabase" localSheetId="1" hidden="1">'Stakeholders'!$A$13:$J$113</definedName>
    <definedName name="_xlnm.Print_Titles" localSheetId="1">'Stakeholders'!$13:$13</definedName>
    <definedName name="_xlnm.Print_Area" localSheetId="1">'Stakeholders'!$A$1:$H$113</definedName>
    <definedName name="_xlnm._FilterDatabase" localSheetId="2" hidden="1">'Communication'!$A$13:$I$73</definedName>
    <definedName name="_xlnm.Print_Titles" localSheetId="2">'Communication'!$13:$13</definedName>
    <definedName name="_xlnm.Print_Area" localSheetId="2">'Communication'!$A$1:$I$73</definedName>
    <definedName name="_xlnm._FilterDatabase" localSheetId="3" hidden="1">'Asks'!$A$13:$H$113</definedName>
    <definedName name="_xlnm.Print_Titles" localSheetId="3">'Asks'!$13:$13</definedName>
    <definedName name="_xlnm.Print_Area" localSheetId="3">'Asks'!$A$1:$H$113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7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0F1115"/>
      <sz val="14"/>
    </font>
    <font>
      <name val="Arial"/>
      <color rgb="000F1115"/>
      <sz val="10"/>
    </font>
    <font>
      <name val="Arial"/>
      <b val="1"/>
      <color rgb="000F1115"/>
      <sz val="10"/>
    </font>
    <font>
      <name val="Arial"/>
      <color rgb="005F6670"/>
      <sz val="10"/>
    </font>
    <font>
      <name val="Arial"/>
      <b val="1"/>
      <i val="1"/>
      <color rgb="000F1115"/>
      <sz val="10"/>
    </font>
  </fonts>
  <fills count="5">
    <fill>
      <patternFill/>
    </fill>
    <fill>
      <patternFill patternType="gray125"/>
    </fill>
    <fill>
      <patternFill patternType="solid">
        <fgColor rgb="00ECEEF0"/>
        <bgColor rgb="00ECEEF0"/>
      </patternFill>
    </fill>
    <fill>
      <patternFill patternType="solid">
        <fgColor rgb="00FFFFFF"/>
        <bgColor rgb="00FFFFFF"/>
      </patternFill>
    </fill>
    <fill>
      <patternFill patternType="solid">
        <fgColor rgb="00F4F5F6"/>
        <bgColor rgb="00F4F5F6"/>
      </patternFill>
    </fill>
  </fills>
  <borders count="3">
    <border>
      <left/>
      <right/>
      <top/>
      <bottom/>
      <diagonal/>
    </border>
    <border>
      <left style="thin">
        <color rgb="00E3E5E8"/>
      </left>
      <right style="thin">
        <color rgb="00E3E5E8"/>
      </right>
      <top style="thin">
        <color rgb="00E3E5E8"/>
      </top>
      <bottom style="thin">
        <color rgb="00E3E5E8"/>
      </bottom>
    </border>
    <border>
      <bottom style="medium">
        <color rgb="000F1115"/>
      </bottom>
    </border>
  </borders>
  <cellStyleXfs count="1">
    <xf numFmtId="0" fontId="1" fillId="0" borderId="0"/>
  </cellStyleXfs>
  <cellXfs count="26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3" fillId="3" borderId="1" applyAlignment="1" applyProtection="1" pivotButton="0" quotePrefix="0" xfId="0">
      <alignment horizontal="left" vertical="center"/>
      <protection locked="0" hidden="0"/>
    </xf>
    <xf numFmtId="0" fontId="5" fillId="0" borderId="0" applyAlignment="1" pivotButton="0" quotePrefix="0" xfId="0">
      <alignment horizontal="right" vertical="center"/>
    </xf>
    <xf numFmtId="164" fontId="3" fillId="3" borderId="1" applyAlignment="1" applyProtection="1" pivotButton="0" quotePrefix="0" xfId="0">
      <alignment horizontal="left" vertical="center"/>
      <protection locked="0" hidden="0"/>
    </xf>
    <xf numFmtId="164" fontId="3" fillId="4" borderId="1" applyAlignment="1" pivotButton="0" quotePrefix="0" xfId="0">
      <alignment vertical="center"/>
    </xf>
    <xf numFmtId="0" fontId="3" fillId="4" borderId="1" applyAlignment="1" pivotButton="0" quotePrefix="0" xfId="0">
      <alignment vertical="center"/>
    </xf>
    <xf numFmtId="164" fontId="3" fillId="4" borderId="1" applyAlignment="1" pivotButton="0" quotePrefix="0" xfId="0">
      <alignment horizontal="left" vertical="center"/>
    </xf>
    <xf numFmtId="0" fontId="4" fillId="3" borderId="2" applyAlignment="1" pivotButton="0" quotePrefix="0" xfId="0">
      <alignment vertical="center" wrapText="1"/>
    </xf>
    <xf numFmtId="0" fontId="6" fillId="4" borderId="2" applyAlignment="1" pivotButton="0" quotePrefix="0" xfId="0">
      <alignment vertical="center" wrapText="1"/>
    </xf>
    <xf numFmtId="0" fontId="3" fillId="3" borderId="1" applyAlignment="1" applyProtection="1" pivotButton="0" quotePrefix="0" xfId="0">
      <alignment vertical="center"/>
      <protection locked="0" hidden="0"/>
    </xf>
    <xf numFmtId="0" fontId="3" fillId="3" borderId="1" applyAlignment="1" applyProtection="1" pivotButton="0" quotePrefix="0" xfId="0">
      <alignment vertical="center" wrapText="1"/>
      <protection locked="0" hidden="0"/>
    </xf>
    <xf numFmtId="0" fontId="3" fillId="4" borderId="1" applyAlignment="1" pivotButton="0" quotePrefix="0" xfId="0">
      <alignment horizontal="center" vertical="center"/>
    </xf>
    <xf numFmtId="0" fontId="3" fillId="3" borderId="1" applyAlignment="1" applyProtection="1" pivotButton="0" quotePrefix="0" xfId="0">
      <alignment horizontal="center" vertical="center"/>
      <protection locked="0" hidden="0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3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color rgb="00CD2B3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FRQZ</author>
  </authors>
  <commentList>
    <comment ref="A13" authorId="0" shapeId="0">
      <text>
        <t>A person as first name and role in brackets, such as Imani (Security Lead), or a group, such as Partners billed monthly. Use each name once.</t>
      </text>
    </comment>
    <comment ref="B13" authorId="0" shapeId="0">
      <text>
        <t>Their team, for someone inside the company, such as Finance Operations. For anyone outside, their organisation.</t>
      </text>
    </comment>
    <comment ref="C13" authorId="0" shapeId="0">
      <text>
        <t>Their standing on the project, one per row. Pick from the list; Read me says what each role means.</t>
      </text>
    </comment>
    <comment ref="D13" authorId="0" shapeId="0">
      <text>
        <t>What they want from the project, in one line.</t>
      </text>
    </comment>
    <comment ref="E13" authorId="0" shapeId="0">
      <text>
        <t>The person on our side who talks to them. Pick a name from this tab.</t>
      </text>
    </comment>
    <comment ref="F13" authorId="0" shapeId="0">
      <text>
        <t>Worked out: lines on Communication that go to them by name or to everyone in their role.</t>
      </text>
    </comment>
    <comment ref="G13" authorId="0" shapeId="0">
      <text>
        <t>Worked out: their asks on Asks with no Answered on date.</t>
      </text>
    </comment>
    <comment ref="H13" authorId="0" shapeId="0">
      <text>
        <t>The first thing wrong with this row. Filter on △ to list them.</t>
      </text>
    </comment>
    <comment ref="I13" authorId="0" shapeId="0">
      <text>
        <t>How much pull they have over the outcome: High, Medium or Low. Blank is unrated. Yours alone, and no check reads it.</t>
      </text>
    </comment>
    <comment ref="J13" authorId="0" shapeId="0">
      <text>
        <t>How to work with them, in a line. Yours alone.</t>
      </text>
    </comment>
  </commentList>
</comments>
</file>

<file path=xl/comments/comment2.xml><?xml version="1.0" encoding="utf-8"?>
<comments xmlns="http://schemas.openxmlformats.org/spreadsheetml/2006/main">
  <authors>
    <author>FRQZ</author>
  </authors>
  <commentList>
    <comment ref="A13" authorId="0" shapeId="0">
      <text>
        <t>What goes out or is held, in a few words, such as Weekly status report.</t>
      </text>
    </comment>
    <comment ref="B13" authorId="0" shapeId="0">
      <text>
        <t>A name from Stakeholders, or Everyone: and a role to reach everyone in that role.</t>
      </text>
    </comment>
    <comment ref="C13" authorId="0" shapeId="0">
      <text>
        <t>Report, Announcement, Meeting, One to one or Sign-off.</t>
      </text>
    </comment>
    <comment ref="D13" authorId="0" shapeId="0">
      <text>
        <t>Who sends it or runs it. Pick a name from Stakeholders.</t>
      </text>
    </comment>
    <comment ref="E13" authorId="0" shapeId="0">
      <text>
        <t>Pick from the list. An announcement goes On an event, never on a schedule.</t>
      </text>
    </comment>
    <comment ref="F13" authorId="0" shapeId="0">
      <text>
        <t>The first time it goes out, or the day it's planned for.</t>
      </text>
    </comment>
    <comment ref="G13" authorId="0" shapeId="0">
      <text>
        <t>The last day it went out or the meeting was held. Update it each week.</t>
      </text>
    </comment>
    <comment ref="H13" authorId="0" shapeId="0">
      <text>
        <t>Worked out from How often and the dates. Blank when nothing more is due.</t>
      </text>
    </comment>
    <comment ref="I13" authorId="0" shapeId="0">
      <text>
        <t>The first thing wrong with this line. Filter on △ to list them.</t>
      </text>
    </comment>
  </commentList>
</comments>
</file>

<file path=xl/comments/comment3.xml><?xml version="1.0" encoding="utf-8"?>
<comments xmlns="http://schemas.openxmlformats.org/spreadsheetml/2006/main">
  <authors>
    <author>FRQZ</author>
  </authors>
  <commentList>
    <comment ref="A13" authorId="0" shapeId="0">
      <text>
        <t>The day they asked or said it.</t>
      </text>
    </comment>
    <comment ref="B13" authorId="0" shapeId="0">
      <text>
        <t>Pick a name from Stakeholders.</t>
      </text>
    </comment>
    <comment ref="C13" authorId="0" shapeId="0">
      <text>
        <t>Their question or concern, in a line, close to their own words.</t>
      </text>
    </comment>
    <comment ref="D13" authorId="0" shapeId="0">
      <text>
        <t>Someone who can decide, not only listen. Pick a name from Stakeholders.</t>
      </text>
    </comment>
    <comment ref="E13" authorId="0" shapeId="0">
      <text>
        <t>Worked out: Raised on plus the days to answer on Stakeholders.</t>
      </text>
    </comment>
    <comment ref="F13" authorId="0" shapeId="0">
      <text>
        <t>The day the reply went to them. Leave it blank until it has.</t>
      </text>
    </comment>
    <comment ref="G13" authorId="0" shapeId="0">
      <text>
        <t>The reply itself, or what was done. If it became a risk or a criterion, say where, such as Added to the RAID log.</t>
      </text>
    </comment>
    <comment ref="H13" authorId="0" shapeId="0">
      <text>
        <t>The first thing wrong with this row. Filter on △ to list them.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1"/>
  <sheetViews>
    <sheetView showGridLines="0" tabSelected="1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 ht="36" customHeight="1">
      <c r="B1" s="1" t="inlineStr">
        <is>
          <t>Stakeholders workbook</t>
        </is>
      </c>
    </row>
    <row r="2" ht="28" customHeight="1">
      <c r="B2" s="2" t="inlineStr">
        <is>
          <t>Everyone with a stake in one project: what each of them cares about, who on our side talks to them, what we send them and when, and what they've asked us. Five tabs: Read me, Stakeholders, Communication, Asks and Checks.</t>
        </is>
      </c>
    </row>
    <row r="3" ht="18" customHeight="1"/>
    <row r="4" ht="6" customHeight="1"/>
    <row r="5">
      <c r="A5" s="3" t="inlineStr">
        <is>
          <t>Before you send it on</t>
        </is>
      </c>
    </row>
    <row r="6" ht="46" customHeight="1">
      <c r="A6" s="4" t="n"/>
      <c r="B6" s="5" t="inlineStr">
        <is>
          <t>Influence and Engagement note on Stakeholders (columns I and J) are yours alone. Before the file goes to anyone outside the project team, clear both columns. Clear them; don't delete them.</t>
        </is>
      </c>
    </row>
    <row r="8">
      <c r="A8" s="3" t="inlineStr">
        <is>
          <t>Where to start</t>
        </is>
      </c>
    </row>
    <row r="9" ht="46" customHeight="1">
      <c r="A9" s="4" t="n"/>
      <c r="B9" s="5" t="inlineStr">
        <is>
          <t>Start on Stakeholders: copy the project's Name, Sits under and Owner from the Register, then list everyone. Then add what you send on Communication, and log asks on Asks as they come in.</t>
        </is>
      </c>
    </row>
    <row r="11">
      <c r="A11" s="3" t="inlineStr">
        <is>
          <t>Filling it in</t>
        </is>
      </c>
    </row>
    <row r="12" ht="32" customHeight="1">
      <c r="A12" s="4" t="n">
        <v>1</v>
      </c>
      <c r="B12" s="5" t="inlineStr">
        <is>
          <t>At the top of Stakeholders, copy the project's Name, Sits under and Owner from the portfolio Register, letter for letter. Type Plan baselined on once that gate has passed.</t>
        </is>
      </c>
    </row>
    <row r="13" ht="32" customHeight="1">
      <c r="A13" s="4" t="n">
        <v>2</v>
      </c>
      <c r="B13" s="5" t="inlineStr">
        <is>
          <t>List everyone with a stake, one per row: the people in the project charter, the RACI and the RAID log, and any group the work affects, such as customers.</t>
        </is>
      </c>
    </row>
    <row r="14" ht="32" customHeight="1">
      <c r="A14" s="4" t="n">
        <v>3</v>
      </c>
      <c r="B14" s="5" t="inlineStr">
        <is>
          <t>Give each row a Role, what they care about and an Our contact. The Owner and anyone On the team don't need a contact.</t>
        </is>
      </c>
    </row>
    <row r="15" ht="46" customHeight="1">
      <c r="A15" s="4" t="n">
        <v>4</v>
      </c>
      <c r="B15" s="5" t="inlineStr">
        <is>
          <t>On Communication, add a line for each thing you send or hold: the message, who it goes to, its form, who sends it, how often, and when it starts. To reach everyone in a role, pick Everyone: and the role.</t>
        </is>
      </c>
    </row>
    <row r="16" ht="18" customHeight="1">
      <c r="A16" s="4" t="n">
        <v>5</v>
      </c>
      <c r="B16" s="5" t="inlineStr">
        <is>
          <t>Each week, type Last sent on every line that went out. Next due works out from it.</t>
        </is>
      </c>
    </row>
    <row r="17" ht="32" customHeight="1">
      <c r="A17" s="4" t="n">
        <v>6</v>
      </c>
      <c r="B17" s="5" t="inlineStr">
        <is>
          <t>On Asks, log each question or concern that needs a reply, and who answers it. When you reply, type the date and what you told them.</t>
        </is>
      </c>
    </row>
    <row r="18" ht="18" customHeight="1">
      <c r="A18" s="4" t="n">
        <v>7</v>
      </c>
      <c r="B18" s="5" t="inlineStr">
        <is>
          <t>Read Checks, and fix every row that shows △.</t>
        </is>
      </c>
    </row>
    <row r="20">
      <c r="A20" s="3" t="inlineStr">
        <is>
          <t>YOUR LOGO</t>
        </is>
      </c>
    </row>
    <row r="21" ht="32" customHeight="1">
      <c r="A21" s="4" t="n"/>
      <c r="B21" s="5" t="inlineStr">
        <is>
          <t>The FRQZ logo is in cell A1 on every tab. To use your own, delete it and insert your logo in A1, on each tab.</t>
        </is>
      </c>
    </row>
    <row r="23">
      <c r="A23" s="3" t="inlineStr">
        <is>
          <t>ROLES</t>
        </is>
      </c>
    </row>
    <row r="24" ht="18" customHeight="1">
      <c r="A24" s="6" t="inlineStr">
        <is>
          <t>Sponsor</t>
        </is>
      </c>
      <c r="B24" s="5" t="inlineStr">
        <is>
          <t>Can stop the project. In a program, it's the program's sponsor, as the Register has it.</t>
        </is>
      </c>
    </row>
    <row r="25" ht="18" customHeight="1">
      <c r="A25" s="6" t="inlineStr">
        <is>
          <t>Owner</t>
        </is>
      </c>
      <c r="B25" s="5" t="inlineStr">
        <is>
          <t>Answers for the project. The Register's Owner.</t>
        </is>
      </c>
    </row>
    <row r="26" ht="18" customHeight="1">
      <c r="A26" s="6" t="inlineStr">
        <is>
          <t>Decides at a gate</t>
        </is>
      </c>
      <c r="B26" s="5" t="inlineStr">
        <is>
          <t>Decides one or more gates on the gate map.</t>
        </is>
      </c>
    </row>
    <row r="27" ht="18" customHeight="1">
      <c r="A27" s="6" t="inlineStr">
        <is>
          <t>On the team</t>
        </is>
      </c>
      <c r="B27" s="5" t="inlineStr">
        <is>
          <t>Works on the project.</t>
        </is>
      </c>
    </row>
    <row r="28" ht="18" customHeight="1">
      <c r="A28" s="6" t="inlineStr">
        <is>
          <t>Takes it over</t>
        </is>
      </c>
      <c r="B28" s="5" t="inlineStr">
        <is>
          <t>Runs what the project hands over, from handover on.</t>
        </is>
      </c>
    </row>
    <row r="29" ht="18" customHeight="1">
      <c r="A29" s="6" t="inlineStr">
        <is>
          <t>Affected</t>
        </is>
      </c>
      <c r="B29" s="5" t="inlineStr">
        <is>
          <t>Lives with the change without working on it, such as customers.</t>
        </is>
      </c>
    </row>
    <row r="30" ht="18" customHeight="1">
      <c r="A30" s="6" t="inlineStr">
        <is>
          <t>Advises</t>
        </is>
      </c>
      <c r="B30" s="5" t="inlineStr">
        <is>
          <t>Is asked before decisions, such as security or a vendor.</t>
        </is>
      </c>
    </row>
    <row r="31" ht="18" customHeight="1">
      <c r="A31" s="6" t="inlineStr">
        <is>
          <t>Other</t>
        </is>
      </c>
      <c r="B31" s="5" t="inlineStr">
        <is>
          <t>Anyone else the project has to keep in mind.</t>
        </is>
      </c>
    </row>
    <row r="33">
      <c r="A33" s="3" t="inlineStr">
        <is>
          <t>HOW OFTEN</t>
        </is>
      </c>
    </row>
    <row r="34" ht="32" customHeight="1">
      <c r="A34" s="4" t="n"/>
      <c r="B34" s="5" t="inlineStr">
        <is>
          <t>Next due starts at the planned date. A line that repeats is then due again after each Last sent.</t>
        </is>
      </c>
    </row>
    <row r="35" ht="18" customHeight="1">
      <c r="A35" s="6" t="inlineStr">
        <is>
          <t>Weekly</t>
        </is>
      </c>
      <c r="B35" s="5" t="inlineStr">
        <is>
          <t>Due 7 days after Last sent.</t>
        </is>
      </c>
    </row>
    <row r="36" ht="18" customHeight="1">
      <c r="A36" s="6" t="inlineStr">
        <is>
          <t>Fortnightly</t>
        </is>
      </c>
      <c r="B36" s="5" t="inlineStr">
        <is>
          <t>Due 14 days after Last sent.</t>
        </is>
      </c>
    </row>
    <row r="37" ht="18" customHeight="1">
      <c r="A37" s="6" t="inlineStr">
        <is>
          <t>Monthly</t>
        </is>
      </c>
      <c r="B37" s="5" t="inlineStr">
        <is>
          <t>Due on the same date next month, or the month's last day if it has no such date.</t>
        </is>
      </c>
    </row>
    <row r="38" ht="18" customHeight="1">
      <c r="A38" s="6" t="inlineStr">
        <is>
          <t>Quarterly</t>
        </is>
      </c>
      <c r="B38" s="5" t="inlineStr">
        <is>
          <t>Due on the same date three months on.</t>
        </is>
      </c>
    </row>
    <row r="39" ht="32" customHeight="1">
      <c r="A39" s="6" t="inlineStr">
        <is>
          <t>At each gate</t>
        </is>
      </c>
      <c r="B39" s="5" t="inlineStr">
        <is>
          <t>Add one line for each gate, with the gate's date as its planned date. It's due on that day until it's sent.</t>
        </is>
      </c>
    </row>
    <row r="40" ht="32" customHeight="1">
      <c r="A40" s="6" t="inlineStr">
        <is>
          <t>On an event</t>
        </is>
      </c>
      <c r="B40" s="5" t="inlineStr">
        <is>
          <t>Goes out when something happens, such as an announcement. It has no Next due and is never late.</t>
        </is>
      </c>
    </row>
    <row r="41" ht="18" customHeight="1">
      <c r="A41" s="6" t="inlineStr">
        <is>
          <t>Once</t>
        </is>
      </c>
      <c r="B41" s="5" t="inlineStr">
        <is>
          <t>Due on its planned date. Once it's sent, it's done.</t>
        </is>
      </c>
    </row>
    <row r="43">
      <c r="A43" s="3" t="inlineStr">
        <is>
          <t>LAST SENT</t>
        </is>
      </c>
    </row>
    <row r="44" ht="32" customHeight="1">
      <c r="A44" s="4" t="n"/>
      <c r="B44" s="5" t="inlineStr">
        <is>
          <t>Last sent is the one cell to update each week. If your email or chat tool keeps a send history, copy the dates from it.</t>
        </is>
      </c>
    </row>
    <row r="46">
      <c r="A46" s="3" t="inlineStr">
        <is>
          <t>ASKS</t>
        </is>
      </c>
    </row>
    <row r="47" ht="32" customHeight="1">
      <c r="A47" s="4" t="n"/>
      <c r="B47" s="5" t="inlineStr">
        <is>
          <t>Asks is there to show whether anyone replied. Log each question or concern that needs an answer, who answers it, and what you told them.</t>
        </is>
      </c>
    </row>
    <row r="48" ht="32" customHeight="1">
      <c r="A48" s="4" t="n"/>
      <c r="B48" s="5" t="inlineStr">
        <is>
          <t>It catches an empty reply, not a poor one. Whether a reply answers the question is for a person to judge.</t>
        </is>
      </c>
    </row>
    <row r="49" ht="32" customHeight="1">
      <c r="A49" s="4" t="n"/>
      <c r="B49" s="5" t="inlineStr">
        <is>
          <t>If an ask becomes an acceptance criterion, a risk or a dependency, write it there, and say where in What we told them, such as Added to the RAID log.</t>
        </is>
      </c>
    </row>
    <row r="51">
      <c r="A51" s="3" t="inlineStr">
        <is>
          <t>NAMES</t>
        </is>
      </c>
    </row>
    <row r="52" ht="46" customHeight="1">
      <c r="A52" s="4" t="n"/>
      <c r="B52" s="5" t="inlineStr">
        <is>
          <t>Write each person the way the other project files do: first name, then role in brackets, such as Imani (Security Lead). A group gets one name, such as Customers billed monthly in the US.</t>
        </is>
      </c>
    </row>
    <row r="53" ht="32" customHeight="1">
      <c r="A53" s="4" t="n"/>
      <c r="B53" s="5" t="inlineStr">
        <is>
          <t>A space at the start or end of a pasted name makes it a different name. Check 6 flags it on purpose.</t>
        </is>
      </c>
    </row>
    <row r="55">
      <c r="A55" s="3" t="inlineStr">
        <is>
          <t>THE SPONSOR</t>
        </is>
      </c>
    </row>
    <row r="56" ht="32" customHeight="1">
      <c r="A56" s="4" t="n"/>
      <c r="B56" s="5" t="inlineStr">
        <is>
          <t>In a program, the project's Sponsor is the program's, as the Register has it. If the Register has none, check 5 fails, and it should.</t>
        </is>
      </c>
    </row>
    <row r="57" ht="32" customHeight="1">
      <c r="A57" s="4" t="n"/>
      <c r="B57" s="5" t="inlineStr">
        <is>
          <t>Outside a program, list as Sponsor whoever can stop the work, such as the founder or the Owner's manager.</t>
        </is>
      </c>
    </row>
    <row r="58" ht="32" customHeight="1">
      <c r="A58" s="4" t="n"/>
      <c r="B58" s="5" t="inlineStr">
        <is>
          <t>Takes it over is needed from the day in Plan baselined on. Before that, the people who'll take it over often aren't known.</t>
        </is>
      </c>
    </row>
    <row r="60">
      <c r="A60" s="3" t="inlineStr">
        <is>
          <t>THE FILE'S DATE</t>
        </is>
      </c>
    </row>
    <row r="61" ht="32" customHeight="1">
      <c r="A61" s="4" t="n"/>
      <c r="B61" s="5" t="inlineStr">
        <is>
          <t>Every date check uses As of on Stakeholders if you type one, and today's date if you don't. That's the file's date.</t>
        </is>
      </c>
    </row>
    <row r="63">
      <c r="A63" s="3" t="inlineStr">
        <is>
          <t>TYPING AND CLEARING</t>
        </is>
      </c>
    </row>
    <row r="64" ht="18" customHeight="1">
      <c r="A64" s="4" t="n"/>
      <c r="B64" s="5" t="inlineStr">
        <is>
          <t>Type in the white cells. Grey cells are worked out and locked.</t>
        </is>
      </c>
    </row>
    <row r="65" ht="32" customHeight="1">
      <c r="A65" s="4" t="n"/>
      <c r="B65" s="5" t="inlineStr">
        <is>
          <t>Clear a row to remove it. Rows can't be inserted or deleted. Filter freely. To sort, unprotect the sheet first and protect it again after.</t>
        </is>
      </c>
    </row>
    <row r="67">
      <c r="A67" s="3" t="inlineStr">
        <is>
          <t>READING THE MARKS</t>
        </is>
      </c>
    </row>
    <row r="68" ht="32" customHeight="1">
      <c r="A68" s="6" t="inlineStr">
        <is>
          <t>△</t>
        </is>
      </c>
      <c r="B68" s="5" t="inlineStr">
        <is>
          <t>A check found something, and the words say what. Filter Row check or Line check on △ to list the rows.</t>
        </is>
      </c>
    </row>
    <row r="69" ht="18" customHeight="1">
      <c r="A69" s="6" t="inlineStr">
        <is>
          <t>○ Clear</t>
        </is>
      </c>
      <c r="B69" s="5" t="inlineStr">
        <is>
          <t>The check found nothing.</t>
        </is>
      </c>
    </row>
    <row r="70" ht="18" customHeight="1">
      <c r="A70" s="6" t="inlineStr">
        <is>
          <t>○ Open</t>
        </is>
      </c>
      <c r="B70" s="5" t="inlineStr">
        <is>
          <t>On Asks: an ask still inside its days to answer.</t>
        </is>
      </c>
    </row>
    <row r="71" ht="18" customHeight="1">
      <c r="A71" s="6" t="inlineStr">
        <is>
          <t>○ Answered</t>
        </is>
      </c>
      <c r="B71" s="5" t="inlineStr">
        <is>
          <t>On Asks: an ask with a date and a reply.</t>
        </is>
      </c>
    </row>
    <row r="73">
      <c r="A73" s="3" t="inlineStr">
        <is>
          <t>THE CHECKS</t>
        </is>
      </c>
    </row>
    <row r="74" ht="32" customHeight="1">
      <c r="A74" s="4" t="n"/>
      <c r="B74" s="5" t="inlineStr">
        <is>
          <t>Checks runs six checks, each with its result and what to do. Row check and Line check on each tab say what's wrong with each row.</t>
        </is>
      </c>
    </row>
    <row r="75" ht="32" customHeight="1">
      <c r="A75" s="4" t="n"/>
      <c r="B75" s="5" t="inlineStr">
        <is>
          <t>A message counts for check 2 if it repeats, goes On an event, or has a Next due or Last sent within 90 days of the file's date.</t>
        </is>
      </c>
    </row>
    <row r="76" ht="18" customHeight="1">
      <c r="A76" s="4" t="n"/>
      <c r="B76" s="5" t="inlineStr">
        <is>
          <t>Rows used, under the checks, shows how full each tab is.</t>
        </is>
      </c>
    </row>
    <row r="78">
      <c r="A78" s="3" t="inlineStr">
        <is>
          <t>OTHER FILES</t>
        </is>
      </c>
    </row>
    <row r="79" ht="32" customHeight="1">
      <c r="A79" s="4" t="n"/>
      <c r="B79" s="5" t="inlineStr">
        <is>
          <t>The roles here are a person's standing on the whole project. The RACI's letters are for one decision at a time, so don't copy one into the other.</t>
        </is>
      </c>
    </row>
    <row r="80" ht="32" customHeight="1">
      <c r="A80" s="4" t="n"/>
      <c r="B80" s="5" t="inlineStr">
        <is>
          <t>Team or organisation is a person's team for staff, as on the RACI's People tab, and their organisation for anyone outside.</t>
        </is>
      </c>
    </row>
    <row r="81" ht="46" customHeight="1">
      <c r="A81" s="4" t="n"/>
      <c r="B81" s="5" t="inlineStr">
        <is>
          <t>An assistant can check the file for you. The brief is in frqz-stakeholders-agent-brief.txt, beside this file. Open and save the workbook once in your spreadsheet first, so the assistant can read the results.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G121"/>
  <sheetViews>
    <sheetView showGridLines="0" tabSelected="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46" customWidth="1" min="4" max="4"/>
    <col width="30" customWidth="1" min="5" max="5"/>
    <col width="11" customWidth="1" min="6" max="6"/>
    <col width="9" customWidth="1" min="7" max="7"/>
    <col width="40" customWidth="1" min="8" max="8"/>
    <col outlineLevel="1" width="14" customWidth="1" min="9" max="10"/>
    <col width="2" customWidth="1" min="11" max="11"/>
    <col hidden="1" outlineLevel="1" width="12" customWidth="1" min="12" max="20"/>
    <col hidden="1" outlineLevel="1" width="16" customWidth="1" min="27" max="33"/>
  </cols>
  <sheetData>
    <row r="1" ht="36" customHeight="1">
      <c r="B1" s="1" t="inlineStr">
        <is>
          <t>Stakeholders</t>
        </is>
      </c>
    </row>
    <row r="2" ht="16" customHeight="1">
      <c r="A2" s="7">
        <f>IF($B$6="","","Project: "&amp;$B$6&amp;IF($B$7="",".",". Sits under: "&amp;$B$7&amp;"."))</f>
        <v/>
      </c>
    </row>
    <row r="3" ht="18" customHeight="1"/>
    <row r="4" ht="6" customHeight="1"/>
    <row r="5" ht="18" customHeight="1">
      <c r="A5" s="8" t="inlineStr">
        <is>
          <t>PROJECT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</row>
    <row r="6" ht="18" customHeight="1">
      <c r="A6" s="9" t="inlineStr">
        <is>
          <t>NAME</t>
        </is>
      </c>
      <c r="B6" s="10" t="n"/>
      <c r="D6" s="11" t="inlineStr">
        <is>
          <t>PLAN BASELINED ON</t>
        </is>
      </c>
      <c r="E6" s="12" t="n"/>
      <c r="AA6" s="13">
        <f>IF(ISNUMBER($B$9),$B$9,TODAY())</f>
        <v/>
      </c>
      <c r="AB6" s="14" t="inlineStr">
        <is>
          <t>Date used</t>
        </is>
      </c>
    </row>
    <row r="7" ht="18" customHeight="1">
      <c r="A7" s="9" t="inlineStr">
        <is>
          <t>SITS UNDER</t>
        </is>
      </c>
      <c r="B7" s="10" t="n"/>
      <c r="AA7" s="14">
        <f>IF(AND(ISNUMBER($B$11),$B$11&gt;=1,$B$11&lt;=90),$B$11,14)</f>
        <v/>
      </c>
      <c r="AB7" s="14" t="inlineStr">
        <is>
          <t>Days to answer used</t>
        </is>
      </c>
    </row>
    <row r="8" ht="18" customHeight="1">
      <c r="A8" s="9" t="inlineStr">
        <is>
          <t>OWNER</t>
        </is>
      </c>
      <c r="B8" s="10" t="n"/>
      <c r="AA8" s="14">
        <f>COUNTIF($C$14:$C$113,$AB$14)&gt;0</f>
        <v/>
      </c>
      <c r="AB8" s="14" t="inlineStr">
        <is>
          <t>Sponsor listed</t>
        </is>
      </c>
    </row>
    <row r="9" ht="18" customHeight="1">
      <c r="A9" s="9" t="inlineStr">
        <is>
          <t>AS OF</t>
        </is>
      </c>
      <c r="B9" s="12" t="n"/>
      <c r="C9" s="15">
        <f>$AA$6</f>
        <v/>
      </c>
      <c r="D9" s="7">
        <f>IF($B$9="","Today's date",IF(ISNUMBER($B$9),"As typed","△ Not a date, so today's date is used"))</f>
        <v/>
      </c>
      <c r="AA9" s="14">
        <f>COUNTIF($C$14:$C$113,$AB$15)&gt;0</f>
        <v/>
      </c>
      <c r="AB9" s="14" t="inlineStr">
        <is>
          <t>Owner listed</t>
        </is>
      </c>
    </row>
    <row r="10" ht="18" customHeight="1">
      <c r="A10" s="9" t="inlineStr">
        <is>
          <t>PROJECT CHARTER VERSION</t>
        </is>
      </c>
      <c r="B10" s="10" t="n"/>
      <c r="AA10" s="14">
        <f>AND(ISNUMBER($E$6),$E$6&lt;=$AA$6)</f>
        <v/>
      </c>
      <c r="AB10" s="14" t="inlineStr">
        <is>
          <t>Takes it over needed</t>
        </is>
      </c>
    </row>
    <row r="11" ht="18" customHeight="1">
      <c r="A11" s="9" t="inlineStr">
        <is>
          <t>DAYS TO ANSWER AN ASK</t>
        </is>
      </c>
      <c r="B11" s="10" t="n">
        <v>14</v>
      </c>
      <c r="AA11" s="14">
        <f>IF($AA$9=FALSE,TRUE,OR($B$8="",COUNTIFS($C$14:$C$113,$AB$15,$A$14:$A$113,$B$8)&gt;0))</f>
        <v/>
      </c>
      <c r="AB11" s="14" t="inlineStr">
        <is>
          <t>Owner matches the Register</t>
        </is>
      </c>
    </row>
    <row r="12" ht="18" customHeight="1">
      <c r="A12" s="8" t="inlineStr">
        <is>
          <t>STAKEHOLDERS</t>
        </is>
      </c>
      <c r="B12" s="8" t="n"/>
      <c r="C12" s="8" t="n"/>
      <c r="D12" s="8" t="n"/>
      <c r="E12" s="8" t="n"/>
      <c r="F12" s="8" t="n"/>
      <c r="G12" s="8" t="n"/>
      <c r="H12" s="8" t="n"/>
      <c r="I12" s="8" t="inlineStr">
        <is>
          <t>PRIVATE</t>
        </is>
      </c>
      <c r="J12" s="8" t="n"/>
      <c r="AA12" s="14">
        <f>COUNTIF($C$14:$C$113,$AB$18)&gt;0</f>
        <v/>
      </c>
      <c r="AB12" s="14" t="inlineStr">
        <is>
          <t>Takes it over listed</t>
        </is>
      </c>
    </row>
    <row r="13" ht="30" customHeight="1">
      <c r="A13" s="16" t="inlineStr">
        <is>
          <t>Name</t>
        </is>
      </c>
      <c r="B13" s="16" t="inlineStr">
        <is>
          <t>Team or organisation</t>
        </is>
      </c>
      <c r="C13" s="16" t="inlineStr">
        <is>
          <t>Role on the project</t>
        </is>
      </c>
      <c r="D13" s="16" t="inlineStr">
        <is>
          <t>Cares about</t>
        </is>
      </c>
      <c r="E13" s="16" t="inlineStr">
        <is>
          <t>Our contact</t>
        </is>
      </c>
      <c r="F13" s="17" t="inlineStr">
        <is>
          <t>Messages to them</t>
        </is>
      </c>
      <c r="G13" s="17" t="inlineStr">
        <is>
          <t>Asks open</t>
        </is>
      </c>
      <c r="H13" s="17" t="inlineStr">
        <is>
          <t>Row check</t>
        </is>
      </c>
      <c r="I13" s="16" t="inlineStr">
        <is>
          <t>Influence (keep private)</t>
        </is>
      </c>
      <c r="J13" s="16" t="inlineStr">
        <is>
          <t>Engagement note (keep private)</t>
        </is>
      </c>
      <c r="L13" s="17" t="inlineStr">
        <is>
          <t>Row in use (1 or 0)</t>
        </is>
      </c>
      <c r="M13" s="17" t="inlineStr">
        <is>
          <t>Name flag (1 or 0)</t>
        </is>
      </c>
      <c r="N13" s="17" t="inlineStr">
        <is>
          <t>Our contact: 0 blank, 1 listed, 2 not listed</t>
        </is>
      </c>
      <c r="O13" s="17" t="inlineStr">
        <is>
          <t>Role flag (1 or 0)</t>
        </is>
      </c>
      <c r="P13" s="17" t="inlineStr">
        <is>
          <t>Helper, worked out</t>
        </is>
      </c>
      <c r="Q13" s="17" t="inlineStr">
        <is>
          <t>Fails check 2 (1 or 0)</t>
        </is>
      </c>
      <c r="R13" s="17" t="inlineStr">
        <is>
          <t>Fails check 1 (1 or 0)</t>
        </is>
      </c>
      <c r="S13" s="17" t="inlineStr">
        <is>
          <t>Fails check 6 (1 or 0)</t>
        </is>
      </c>
      <c r="T13" s="17" t="inlineStr">
        <is>
          <t>Lines that count for check 2</t>
        </is>
      </c>
      <c r="AA13" s="17" t="inlineStr">
        <is>
          <t>Helper, worked out</t>
        </is>
      </c>
      <c r="AB13" s="17" t="inlineStr">
        <is>
          <t>Roles</t>
        </is>
      </c>
      <c r="AC13" s="17" t="inlineStr">
        <is>
          <t>Influence</t>
        </is>
      </c>
      <c r="AD13" s="17" t="inlineStr">
        <is>
          <t>Forms</t>
        </is>
      </c>
      <c r="AE13" s="17" t="inlineStr">
        <is>
          <t>How often</t>
        </is>
      </c>
      <c r="AF13" s="17" t="inlineStr">
        <is>
          <t>To list</t>
        </is>
      </c>
      <c r="AG13" s="17" t="inlineStr">
        <is>
          <t>Everyone prefix</t>
        </is>
      </c>
    </row>
    <row r="14" ht="18" customHeight="1">
      <c r="A14" s="18" t="n"/>
      <c r="B14" s="18" t="n"/>
      <c r="C14" s="18" t="n"/>
      <c r="D14" s="19" t="n"/>
      <c r="E14" s="18" t="n"/>
      <c r="F14" s="20">
        <f>IF($L14=0,"",COUNTIF(Communication!$B$14:$B$73,$A14)+COUNTIF(Communication!$B$14:$B$73,$AG$14&amp;$C14))</f>
        <v/>
      </c>
      <c r="G14" s="20">
        <f>IF($L14=0,"",COUNTIFS(Asks!$B$14:$B$113,$A14,Asks!$F$14:$F$113,""))</f>
        <v/>
      </c>
      <c r="H14" s="14">
        <f>IF($L14=0,"",IF($M14=1,"△ Name missing, used twice or starting with Everyone:",IF($O14=1,"△ Pick a role from the list",IF($R14=1,"△ Nobody on our side talks to them",IF($N14=2,"△ Our contact isn't a name on this tab",IF($Q14=1,"△ No message to them within 90 days","○ Clear"))))))</f>
        <v/>
      </c>
      <c r="I14" s="21" t="n"/>
      <c r="J14" s="18" t="n"/>
      <c r="L14" s="20">
        <f>IF(COUNTA($A14:$E14)&gt;0,1,0)</f>
        <v/>
      </c>
      <c r="M14" s="20">
        <f>IF($L14=0,0,IF(OR($A14="",LEFT($A14,LEN($AG$14))=$AG$14,COUNTIF($A$14:$A$113,$A14)&gt;1),1,0))</f>
        <v/>
      </c>
      <c r="N14" s="20">
        <f>IF($L14=0,"",IF($E14="",0,IF(COUNTIF($A$14:$A$113,$E14)&gt;0,1,2)))</f>
        <v/>
      </c>
      <c r="O14" s="20">
        <f>IF($L14=0,0,IF(OR($C14="",COUNTIF($AB$14:$AB$21,$C14)=0),1,0))</f>
        <v/>
      </c>
      <c r="Q14" s="20">
        <f>IF(OR($L14=0,$A14="",$C14=$AB$15),0,IF($T14=0,1,0))</f>
        <v/>
      </c>
      <c r="R14" s="20">
        <f>IF(OR($L14=0,$C14=$AB$15,$C14=$AB$17),0,IF($E14="",1,0))</f>
        <v/>
      </c>
      <c r="S14" s="20">
        <f>IF($L14=0,0,IF(OR($M14=1,$N14=2,$O14=1),1,0))</f>
        <v/>
      </c>
      <c r="T14" s="20">
        <f>IF($L14=0,"",COUNTIFS(Communication!$B$14:$B$73,$A14,Communication!$P$14:$P$73,1)+COUNTIFS(Communication!$B$14:$B$73,$AG$14&amp;$C14,Communication!$P$14:$P$73,1))</f>
        <v/>
      </c>
      <c r="AB14" s="14" t="inlineStr">
        <is>
          <t>Sponsor</t>
        </is>
      </c>
      <c r="AC14" s="14" t="inlineStr">
        <is>
          <t>High</t>
        </is>
      </c>
      <c r="AD14" s="14" t="inlineStr">
        <is>
          <t>Report</t>
        </is>
      </c>
      <c r="AE14" s="14" t="inlineStr">
        <is>
          <t>Weekly</t>
        </is>
      </c>
      <c r="AF14" s="14">
        <f>$AG$14&amp;AB14</f>
        <v/>
      </c>
      <c r="AG14" s="14" t="inlineStr">
        <is>
          <t xml:space="preserve">Everyone: </t>
        </is>
      </c>
    </row>
    <row r="15" ht="18" customHeight="1">
      <c r="A15" s="18" t="n"/>
      <c r="B15" s="18" t="n"/>
      <c r="C15" s="18" t="n"/>
      <c r="D15" s="19" t="n"/>
      <c r="E15" s="18" t="n"/>
      <c r="F15" s="20">
        <f>IF($L15=0,"",COUNTIF(Communication!$B$14:$B$73,$A15)+COUNTIF(Communication!$B$14:$B$73,$AG$14&amp;$C15))</f>
        <v/>
      </c>
      <c r="G15" s="20">
        <f>IF($L15=0,"",COUNTIFS(Asks!$B$14:$B$113,$A15,Asks!$F$14:$F$113,""))</f>
        <v/>
      </c>
      <c r="H15" s="14">
        <f>IF($L15=0,"",IF($M15=1,"△ Name missing, used twice or starting with Everyone:",IF($O15=1,"△ Pick a role from the list",IF($R15=1,"△ Nobody on our side talks to them",IF($N15=2,"△ Our contact isn't a name on this tab",IF($Q15=1,"△ No message to them within 90 days","○ Clear"))))))</f>
        <v/>
      </c>
      <c r="I15" s="21" t="n"/>
      <c r="J15" s="18" t="n"/>
      <c r="L15" s="20">
        <f>IF(COUNTA($A15:$E15)&gt;0,1,0)</f>
        <v/>
      </c>
      <c r="M15" s="20">
        <f>IF($L15=0,0,IF(OR($A15="",LEFT($A15,LEN($AG$14))=$AG$14,COUNTIF($A$14:$A$113,$A15)&gt;1),1,0))</f>
        <v/>
      </c>
      <c r="N15" s="20">
        <f>IF($L15=0,"",IF($E15="",0,IF(COUNTIF($A$14:$A$113,$E15)&gt;0,1,2)))</f>
        <v/>
      </c>
      <c r="O15" s="20">
        <f>IF($L15=0,0,IF(OR($C15="",COUNTIF($AB$14:$AB$21,$C15)=0),1,0))</f>
        <v/>
      </c>
      <c r="Q15" s="20">
        <f>IF(OR($L15=0,$A15="",$C15=$AB$15),0,IF($T15=0,1,0))</f>
        <v/>
      </c>
      <c r="R15" s="20">
        <f>IF(OR($L15=0,$C15=$AB$15,$C15=$AB$17),0,IF($E15="",1,0))</f>
        <v/>
      </c>
      <c r="S15" s="20">
        <f>IF($L15=0,0,IF(OR($M15=1,$N15=2,$O15=1),1,0))</f>
        <v/>
      </c>
      <c r="T15" s="20">
        <f>IF($L15=0,"",COUNTIFS(Communication!$B$14:$B$73,$A15,Communication!$P$14:$P$73,1)+COUNTIFS(Communication!$B$14:$B$73,$AG$14&amp;$C15,Communication!$P$14:$P$73,1))</f>
        <v/>
      </c>
      <c r="AB15" s="14" t="inlineStr">
        <is>
          <t>Owner</t>
        </is>
      </c>
      <c r="AC15" s="14" t="inlineStr">
        <is>
          <t>Medium</t>
        </is>
      </c>
      <c r="AD15" s="14" t="inlineStr">
        <is>
          <t>Announcement</t>
        </is>
      </c>
      <c r="AE15" s="14" t="inlineStr">
        <is>
          <t>Fortnightly</t>
        </is>
      </c>
      <c r="AF15" s="14">
        <f>$AG$14&amp;AB15</f>
        <v/>
      </c>
    </row>
    <row r="16" ht="18" customHeight="1">
      <c r="A16" s="18" t="n"/>
      <c r="B16" s="18" t="n"/>
      <c r="C16" s="18" t="n"/>
      <c r="D16" s="19" t="n"/>
      <c r="E16" s="18" t="n"/>
      <c r="F16" s="20">
        <f>IF($L16=0,"",COUNTIF(Communication!$B$14:$B$73,$A16)+COUNTIF(Communication!$B$14:$B$73,$AG$14&amp;$C16))</f>
        <v/>
      </c>
      <c r="G16" s="20">
        <f>IF($L16=0,"",COUNTIFS(Asks!$B$14:$B$113,$A16,Asks!$F$14:$F$113,""))</f>
        <v/>
      </c>
      <c r="H16" s="14">
        <f>IF($L16=0,"",IF($M16=1,"△ Name missing, used twice or starting with Everyone:",IF($O16=1,"△ Pick a role from the list",IF($R16=1,"△ Nobody on our side talks to them",IF($N16=2,"△ Our contact isn't a name on this tab",IF($Q16=1,"△ No message to them within 90 days","○ Clear"))))))</f>
        <v/>
      </c>
      <c r="I16" s="21" t="n"/>
      <c r="J16" s="18" t="n"/>
      <c r="L16" s="20">
        <f>IF(COUNTA($A16:$E16)&gt;0,1,0)</f>
        <v/>
      </c>
      <c r="M16" s="20">
        <f>IF($L16=0,0,IF(OR($A16="",LEFT($A16,LEN($AG$14))=$AG$14,COUNTIF($A$14:$A$113,$A16)&gt;1),1,0))</f>
        <v/>
      </c>
      <c r="N16" s="20">
        <f>IF($L16=0,"",IF($E16="",0,IF(COUNTIF($A$14:$A$113,$E16)&gt;0,1,2)))</f>
        <v/>
      </c>
      <c r="O16" s="20">
        <f>IF($L16=0,0,IF(OR($C16="",COUNTIF($AB$14:$AB$21,$C16)=0),1,0))</f>
        <v/>
      </c>
      <c r="Q16" s="20">
        <f>IF(OR($L16=0,$A16="",$C16=$AB$15),0,IF($T16=0,1,0))</f>
        <v/>
      </c>
      <c r="R16" s="20">
        <f>IF(OR($L16=0,$C16=$AB$15,$C16=$AB$17),0,IF($E16="",1,0))</f>
        <v/>
      </c>
      <c r="S16" s="20">
        <f>IF($L16=0,0,IF(OR($M16=1,$N16=2,$O16=1),1,0))</f>
        <v/>
      </c>
      <c r="T16" s="20">
        <f>IF($L16=0,"",COUNTIFS(Communication!$B$14:$B$73,$A16,Communication!$P$14:$P$73,1)+COUNTIFS(Communication!$B$14:$B$73,$AG$14&amp;$C16,Communication!$P$14:$P$73,1))</f>
        <v/>
      </c>
      <c r="AB16" s="14" t="inlineStr">
        <is>
          <t>Decides at a gate</t>
        </is>
      </c>
      <c r="AC16" s="14" t="inlineStr">
        <is>
          <t>Low</t>
        </is>
      </c>
      <c r="AD16" s="14" t="inlineStr">
        <is>
          <t>Meeting</t>
        </is>
      </c>
      <c r="AE16" s="14" t="inlineStr">
        <is>
          <t>Monthly</t>
        </is>
      </c>
      <c r="AF16" s="14">
        <f>$AG$14&amp;AB16</f>
        <v/>
      </c>
    </row>
    <row r="17" ht="18" customHeight="1">
      <c r="A17" s="18" t="n"/>
      <c r="B17" s="18" t="n"/>
      <c r="C17" s="18" t="n"/>
      <c r="D17" s="19" t="n"/>
      <c r="E17" s="18" t="n"/>
      <c r="F17" s="20">
        <f>IF($L17=0,"",COUNTIF(Communication!$B$14:$B$73,$A17)+COUNTIF(Communication!$B$14:$B$73,$AG$14&amp;$C17))</f>
        <v/>
      </c>
      <c r="G17" s="20">
        <f>IF($L17=0,"",COUNTIFS(Asks!$B$14:$B$113,$A17,Asks!$F$14:$F$113,""))</f>
        <v/>
      </c>
      <c r="H17" s="14">
        <f>IF($L17=0,"",IF($M17=1,"△ Name missing, used twice or starting with Everyone:",IF($O17=1,"△ Pick a role from the list",IF($R17=1,"△ Nobody on our side talks to them",IF($N17=2,"△ Our contact isn't a name on this tab",IF($Q17=1,"△ No message to them within 90 days","○ Clear"))))))</f>
        <v/>
      </c>
      <c r="I17" s="21" t="n"/>
      <c r="J17" s="18" t="n"/>
      <c r="L17" s="20">
        <f>IF(COUNTA($A17:$E17)&gt;0,1,0)</f>
        <v/>
      </c>
      <c r="M17" s="20">
        <f>IF($L17=0,0,IF(OR($A17="",LEFT($A17,LEN($AG$14))=$AG$14,COUNTIF($A$14:$A$113,$A17)&gt;1),1,0))</f>
        <v/>
      </c>
      <c r="N17" s="20">
        <f>IF($L17=0,"",IF($E17="",0,IF(COUNTIF($A$14:$A$113,$E17)&gt;0,1,2)))</f>
        <v/>
      </c>
      <c r="O17" s="20">
        <f>IF($L17=0,0,IF(OR($C17="",COUNTIF($AB$14:$AB$21,$C17)=0),1,0))</f>
        <v/>
      </c>
      <c r="Q17" s="20">
        <f>IF(OR($L17=0,$A17="",$C17=$AB$15),0,IF($T17=0,1,0))</f>
        <v/>
      </c>
      <c r="R17" s="20">
        <f>IF(OR($L17=0,$C17=$AB$15,$C17=$AB$17),0,IF($E17="",1,0))</f>
        <v/>
      </c>
      <c r="S17" s="20">
        <f>IF($L17=0,0,IF(OR($M17=1,$N17=2,$O17=1),1,0))</f>
        <v/>
      </c>
      <c r="T17" s="20">
        <f>IF($L17=0,"",COUNTIFS(Communication!$B$14:$B$73,$A17,Communication!$P$14:$P$73,1)+COUNTIFS(Communication!$B$14:$B$73,$AG$14&amp;$C17,Communication!$P$14:$P$73,1))</f>
        <v/>
      </c>
      <c r="AB17" s="14" t="inlineStr">
        <is>
          <t>On the team</t>
        </is>
      </c>
      <c r="AD17" s="14" t="inlineStr">
        <is>
          <t>One to one</t>
        </is>
      </c>
      <c r="AE17" s="14" t="inlineStr">
        <is>
          <t>Quarterly</t>
        </is>
      </c>
      <c r="AF17" s="14">
        <f>$AG$14&amp;AB17</f>
        <v/>
      </c>
    </row>
    <row r="18" ht="18" customHeight="1">
      <c r="A18" s="18" t="n"/>
      <c r="B18" s="18" t="n"/>
      <c r="C18" s="18" t="n"/>
      <c r="D18" s="19" t="n"/>
      <c r="E18" s="18" t="n"/>
      <c r="F18" s="20">
        <f>IF($L18=0,"",COUNTIF(Communication!$B$14:$B$73,$A18)+COUNTIF(Communication!$B$14:$B$73,$AG$14&amp;$C18))</f>
        <v/>
      </c>
      <c r="G18" s="20">
        <f>IF($L18=0,"",COUNTIFS(Asks!$B$14:$B$113,$A18,Asks!$F$14:$F$113,""))</f>
        <v/>
      </c>
      <c r="H18" s="14">
        <f>IF($L18=0,"",IF($M18=1,"△ Name missing, used twice or starting with Everyone:",IF($O18=1,"△ Pick a role from the list",IF($R18=1,"△ Nobody on our side talks to them",IF($N18=2,"△ Our contact isn't a name on this tab",IF($Q18=1,"△ No message to them within 90 days","○ Clear"))))))</f>
        <v/>
      </c>
      <c r="I18" s="21" t="n"/>
      <c r="J18" s="18" t="n"/>
      <c r="L18" s="20">
        <f>IF(COUNTA($A18:$E18)&gt;0,1,0)</f>
        <v/>
      </c>
      <c r="M18" s="20">
        <f>IF($L18=0,0,IF(OR($A18="",LEFT($A18,LEN($AG$14))=$AG$14,COUNTIF($A$14:$A$113,$A18)&gt;1),1,0))</f>
        <v/>
      </c>
      <c r="N18" s="20">
        <f>IF($L18=0,"",IF($E18="",0,IF(COUNTIF($A$14:$A$113,$E18)&gt;0,1,2)))</f>
        <v/>
      </c>
      <c r="O18" s="20">
        <f>IF($L18=0,0,IF(OR($C18="",COUNTIF($AB$14:$AB$21,$C18)=0),1,0))</f>
        <v/>
      </c>
      <c r="Q18" s="20">
        <f>IF(OR($L18=0,$A18="",$C18=$AB$15),0,IF($T18=0,1,0))</f>
        <v/>
      </c>
      <c r="R18" s="20">
        <f>IF(OR($L18=0,$C18=$AB$15,$C18=$AB$17),0,IF($E18="",1,0))</f>
        <v/>
      </c>
      <c r="S18" s="20">
        <f>IF($L18=0,0,IF(OR($M18=1,$N18=2,$O18=1),1,0))</f>
        <v/>
      </c>
      <c r="T18" s="20">
        <f>IF($L18=0,"",COUNTIFS(Communication!$B$14:$B$73,$A18,Communication!$P$14:$P$73,1)+COUNTIFS(Communication!$B$14:$B$73,$AG$14&amp;$C18,Communication!$P$14:$P$73,1))</f>
        <v/>
      </c>
      <c r="AB18" s="14" t="inlineStr">
        <is>
          <t>Takes it over</t>
        </is>
      </c>
      <c r="AD18" s="14" t="inlineStr">
        <is>
          <t>Sign-off</t>
        </is>
      </c>
      <c r="AE18" s="14" t="inlineStr">
        <is>
          <t>At each gate</t>
        </is>
      </c>
      <c r="AF18" s="14">
        <f>$AG$14&amp;AB18</f>
        <v/>
      </c>
    </row>
    <row r="19" ht="18" customHeight="1">
      <c r="A19" s="18" t="n"/>
      <c r="B19" s="18" t="n"/>
      <c r="C19" s="18" t="n"/>
      <c r="D19" s="19" t="n"/>
      <c r="E19" s="18" t="n"/>
      <c r="F19" s="20">
        <f>IF($L19=0,"",COUNTIF(Communication!$B$14:$B$73,$A19)+COUNTIF(Communication!$B$14:$B$73,$AG$14&amp;$C19))</f>
        <v/>
      </c>
      <c r="G19" s="20">
        <f>IF($L19=0,"",COUNTIFS(Asks!$B$14:$B$113,$A19,Asks!$F$14:$F$113,""))</f>
        <v/>
      </c>
      <c r="H19" s="14">
        <f>IF($L19=0,"",IF($M19=1,"△ Name missing, used twice or starting with Everyone:",IF($O19=1,"△ Pick a role from the list",IF($R19=1,"△ Nobody on our side talks to them",IF($N19=2,"△ Our contact isn't a name on this tab",IF($Q19=1,"△ No message to them within 90 days","○ Clear"))))))</f>
        <v/>
      </c>
      <c r="I19" s="21" t="n"/>
      <c r="J19" s="18" t="n"/>
      <c r="L19" s="20">
        <f>IF(COUNTA($A19:$E19)&gt;0,1,0)</f>
        <v/>
      </c>
      <c r="M19" s="20">
        <f>IF($L19=0,0,IF(OR($A19="",LEFT($A19,LEN($AG$14))=$AG$14,COUNTIF($A$14:$A$113,$A19)&gt;1),1,0))</f>
        <v/>
      </c>
      <c r="N19" s="20">
        <f>IF($L19=0,"",IF($E19="",0,IF(COUNTIF($A$14:$A$113,$E19)&gt;0,1,2)))</f>
        <v/>
      </c>
      <c r="O19" s="20">
        <f>IF($L19=0,0,IF(OR($C19="",COUNTIF($AB$14:$AB$21,$C19)=0),1,0))</f>
        <v/>
      </c>
      <c r="Q19" s="20">
        <f>IF(OR($L19=0,$A19="",$C19=$AB$15),0,IF($T19=0,1,0))</f>
        <v/>
      </c>
      <c r="R19" s="20">
        <f>IF(OR($L19=0,$C19=$AB$15,$C19=$AB$17),0,IF($E19="",1,0))</f>
        <v/>
      </c>
      <c r="S19" s="20">
        <f>IF($L19=0,0,IF(OR($M19=1,$N19=2,$O19=1),1,0))</f>
        <v/>
      </c>
      <c r="T19" s="20">
        <f>IF($L19=0,"",COUNTIFS(Communication!$B$14:$B$73,$A19,Communication!$P$14:$P$73,1)+COUNTIFS(Communication!$B$14:$B$73,$AG$14&amp;$C19,Communication!$P$14:$P$73,1))</f>
        <v/>
      </c>
      <c r="AB19" s="14" t="inlineStr">
        <is>
          <t>Affected</t>
        </is>
      </c>
      <c r="AE19" s="14" t="inlineStr">
        <is>
          <t>On an event</t>
        </is>
      </c>
      <c r="AF19" s="14">
        <f>$AG$14&amp;AB19</f>
        <v/>
      </c>
    </row>
    <row r="20" ht="18" customHeight="1">
      <c r="A20" s="18" t="n"/>
      <c r="B20" s="18" t="n"/>
      <c r="C20" s="18" t="n"/>
      <c r="D20" s="19" t="n"/>
      <c r="E20" s="18" t="n"/>
      <c r="F20" s="20">
        <f>IF($L20=0,"",COUNTIF(Communication!$B$14:$B$73,$A20)+COUNTIF(Communication!$B$14:$B$73,$AG$14&amp;$C20))</f>
        <v/>
      </c>
      <c r="G20" s="20">
        <f>IF($L20=0,"",COUNTIFS(Asks!$B$14:$B$113,$A20,Asks!$F$14:$F$113,""))</f>
        <v/>
      </c>
      <c r="H20" s="14">
        <f>IF($L20=0,"",IF($M20=1,"△ Name missing, used twice or starting with Everyone:",IF($O20=1,"△ Pick a role from the list",IF($R20=1,"△ Nobody on our side talks to them",IF($N20=2,"△ Our contact isn't a name on this tab",IF($Q20=1,"△ No message to them within 90 days","○ Clear"))))))</f>
        <v/>
      </c>
      <c r="I20" s="21" t="n"/>
      <c r="J20" s="18" t="n"/>
      <c r="L20" s="20">
        <f>IF(COUNTA($A20:$E20)&gt;0,1,0)</f>
        <v/>
      </c>
      <c r="M20" s="20">
        <f>IF($L20=0,0,IF(OR($A20="",LEFT($A20,LEN($AG$14))=$AG$14,COUNTIF($A$14:$A$113,$A20)&gt;1),1,0))</f>
        <v/>
      </c>
      <c r="N20" s="20">
        <f>IF($L20=0,"",IF($E20="",0,IF(COUNTIF($A$14:$A$113,$E20)&gt;0,1,2)))</f>
        <v/>
      </c>
      <c r="O20" s="20">
        <f>IF($L20=0,0,IF(OR($C20="",COUNTIF($AB$14:$AB$21,$C20)=0),1,0))</f>
        <v/>
      </c>
      <c r="Q20" s="20">
        <f>IF(OR($L20=0,$A20="",$C20=$AB$15),0,IF($T20=0,1,0))</f>
        <v/>
      </c>
      <c r="R20" s="20">
        <f>IF(OR($L20=0,$C20=$AB$15,$C20=$AB$17),0,IF($E20="",1,0))</f>
        <v/>
      </c>
      <c r="S20" s="20">
        <f>IF($L20=0,0,IF(OR($M20=1,$N20=2,$O20=1),1,0))</f>
        <v/>
      </c>
      <c r="T20" s="20">
        <f>IF($L20=0,"",COUNTIFS(Communication!$B$14:$B$73,$A20,Communication!$P$14:$P$73,1)+COUNTIFS(Communication!$B$14:$B$73,$AG$14&amp;$C20,Communication!$P$14:$P$73,1))</f>
        <v/>
      </c>
      <c r="AB20" s="14" t="inlineStr">
        <is>
          <t>Advises</t>
        </is>
      </c>
      <c r="AE20" s="14" t="inlineStr">
        <is>
          <t>Once</t>
        </is>
      </c>
      <c r="AF20" s="14">
        <f>$AG$14&amp;AB20</f>
        <v/>
      </c>
    </row>
    <row r="21" ht="18" customHeight="1">
      <c r="A21" s="18" t="n"/>
      <c r="B21" s="18" t="n"/>
      <c r="C21" s="18" t="n"/>
      <c r="D21" s="19" t="n"/>
      <c r="E21" s="18" t="n"/>
      <c r="F21" s="20">
        <f>IF($L21=0,"",COUNTIF(Communication!$B$14:$B$73,$A21)+COUNTIF(Communication!$B$14:$B$73,$AG$14&amp;$C21))</f>
        <v/>
      </c>
      <c r="G21" s="20">
        <f>IF($L21=0,"",COUNTIFS(Asks!$B$14:$B$113,$A21,Asks!$F$14:$F$113,""))</f>
        <v/>
      </c>
      <c r="H21" s="14">
        <f>IF($L21=0,"",IF($M21=1,"△ Name missing, used twice or starting with Everyone:",IF($O21=1,"△ Pick a role from the list",IF($R21=1,"△ Nobody on our side talks to them",IF($N21=2,"△ Our contact isn't a name on this tab",IF($Q21=1,"△ No message to them within 90 days","○ Clear"))))))</f>
        <v/>
      </c>
      <c r="I21" s="21" t="n"/>
      <c r="J21" s="18" t="n"/>
      <c r="L21" s="20">
        <f>IF(COUNTA($A21:$E21)&gt;0,1,0)</f>
        <v/>
      </c>
      <c r="M21" s="20">
        <f>IF($L21=0,0,IF(OR($A21="",LEFT($A21,LEN($AG$14))=$AG$14,COUNTIF($A$14:$A$113,$A21)&gt;1),1,0))</f>
        <v/>
      </c>
      <c r="N21" s="20">
        <f>IF($L21=0,"",IF($E21="",0,IF(COUNTIF($A$14:$A$113,$E21)&gt;0,1,2)))</f>
        <v/>
      </c>
      <c r="O21" s="20">
        <f>IF($L21=0,0,IF(OR($C21="",COUNTIF($AB$14:$AB$21,$C21)=0),1,0))</f>
        <v/>
      </c>
      <c r="Q21" s="20">
        <f>IF(OR($L21=0,$A21="",$C21=$AB$15),0,IF($T21=0,1,0))</f>
        <v/>
      </c>
      <c r="R21" s="20">
        <f>IF(OR($L21=0,$C21=$AB$15,$C21=$AB$17),0,IF($E21="",1,0))</f>
        <v/>
      </c>
      <c r="S21" s="20">
        <f>IF($L21=0,0,IF(OR($M21=1,$N21=2,$O21=1),1,0))</f>
        <v/>
      </c>
      <c r="T21" s="20">
        <f>IF($L21=0,"",COUNTIFS(Communication!$B$14:$B$73,$A21,Communication!$P$14:$P$73,1)+COUNTIFS(Communication!$B$14:$B$73,$AG$14&amp;$C21,Communication!$P$14:$P$73,1))</f>
        <v/>
      </c>
      <c r="AB21" s="14" t="inlineStr">
        <is>
          <t>Other</t>
        </is>
      </c>
      <c r="AF21" s="14">
        <f>$AG$14&amp;AB21</f>
        <v/>
      </c>
    </row>
    <row r="22" ht="18" customHeight="1">
      <c r="A22" s="18" t="n"/>
      <c r="B22" s="18" t="n"/>
      <c r="C22" s="18" t="n"/>
      <c r="D22" s="19" t="n"/>
      <c r="E22" s="18" t="n"/>
      <c r="F22" s="20">
        <f>IF($L22=0,"",COUNTIF(Communication!$B$14:$B$73,$A22)+COUNTIF(Communication!$B$14:$B$73,$AG$14&amp;$C22))</f>
        <v/>
      </c>
      <c r="G22" s="20">
        <f>IF($L22=0,"",COUNTIFS(Asks!$B$14:$B$113,$A22,Asks!$F$14:$F$113,""))</f>
        <v/>
      </c>
      <c r="H22" s="14">
        <f>IF($L22=0,"",IF($M22=1,"△ Name missing, used twice or starting with Everyone:",IF($O22=1,"△ Pick a role from the list",IF($R22=1,"△ Nobody on our side talks to them",IF($N22=2,"△ Our contact isn't a name on this tab",IF($Q22=1,"△ No message to them within 90 days","○ Clear"))))))</f>
        <v/>
      </c>
      <c r="I22" s="21" t="n"/>
      <c r="J22" s="18" t="n"/>
      <c r="L22" s="20">
        <f>IF(COUNTA($A22:$E22)&gt;0,1,0)</f>
        <v/>
      </c>
      <c r="M22" s="20">
        <f>IF($L22=0,0,IF(OR($A22="",LEFT($A22,LEN($AG$14))=$AG$14,COUNTIF($A$14:$A$113,$A22)&gt;1),1,0))</f>
        <v/>
      </c>
      <c r="N22" s="20">
        <f>IF($L22=0,"",IF($E22="",0,IF(COUNTIF($A$14:$A$113,$E22)&gt;0,1,2)))</f>
        <v/>
      </c>
      <c r="O22" s="20">
        <f>IF($L22=0,0,IF(OR($C22="",COUNTIF($AB$14:$AB$21,$C22)=0),1,0))</f>
        <v/>
      </c>
      <c r="Q22" s="20">
        <f>IF(OR($L22=0,$A22="",$C22=$AB$15),0,IF($T22=0,1,0))</f>
        <v/>
      </c>
      <c r="R22" s="20">
        <f>IF(OR($L22=0,$C22=$AB$15,$C22=$AB$17),0,IF($E22="",1,0))</f>
        <v/>
      </c>
      <c r="S22" s="20">
        <f>IF($L22=0,0,IF(OR($M22=1,$N22=2,$O22=1),1,0))</f>
        <v/>
      </c>
      <c r="T22" s="20">
        <f>IF($L22=0,"",COUNTIFS(Communication!$B$14:$B$73,$A22,Communication!$P$14:$P$73,1)+COUNTIFS(Communication!$B$14:$B$73,$AG$14&amp;$C22,Communication!$P$14:$P$73,1))</f>
        <v/>
      </c>
      <c r="AF22" s="14">
        <f>IF(INDEX($A$14:$A$113,ROW()-21)="","",INDEX($A$14:$A$113,ROW()-21))</f>
        <v/>
      </c>
    </row>
    <row r="23" ht="18" customHeight="1">
      <c r="A23" s="18" t="n"/>
      <c r="B23" s="18" t="n"/>
      <c r="C23" s="18" t="n"/>
      <c r="D23" s="19" t="n"/>
      <c r="E23" s="18" t="n"/>
      <c r="F23" s="20">
        <f>IF($L23=0,"",COUNTIF(Communication!$B$14:$B$73,$A23)+COUNTIF(Communication!$B$14:$B$73,$AG$14&amp;$C23))</f>
        <v/>
      </c>
      <c r="G23" s="20">
        <f>IF($L23=0,"",COUNTIFS(Asks!$B$14:$B$113,$A23,Asks!$F$14:$F$113,""))</f>
        <v/>
      </c>
      <c r="H23" s="14">
        <f>IF($L23=0,"",IF($M23=1,"△ Name missing, used twice or starting with Everyone:",IF($O23=1,"△ Pick a role from the list",IF($R23=1,"△ Nobody on our side talks to them",IF($N23=2,"△ Our contact isn't a name on this tab",IF($Q23=1,"△ No message to them within 90 days","○ Clear"))))))</f>
        <v/>
      </c>
      <c r="I23" s="21" t="n"/>
      <c r="J23" s="18" t="n"/>
      <c r="L23" s="20">
        <f>IF(COUNTA($A23:$E23)&gt;0,1,0)</f>
        <v/>
      </c>
      <c r="M23" s="20">
        <f>IF($L23=0,0,IF(OR($A23="",LEFT($A23,LEN($AG$14))=$AG$14,COUNTIF($A$14:$A$113,$A23)&gt;1),1,0))</f>
        <v/>
      </c>
      <c r="N23" s="20">
        <f>IF($L23=0,"",IF($E23="",0,IF(COUNTIF($A$14:$A$113,$E23)&gt;0,1,2)))</f>
        <v/>
      </c>
      <c r="O23" s="20">
        <f>IF($L23=0,0,IF(OR($C23="",COUNTIF($AB$14:$AB$21,$C23)=0),1,0))</f>
        <v/>
      </c>
      <c r="Q23" s="20">
        <f>IF(OR($L23=0,$A23="",$C23=$AB$15),0,IF($T23=0,1,0))</f>
        <v/>
      </c>
      <c r="R23" s="20">
        <f>IF(OR($L23=0,$C23=$AB$15,$C23=$AB$17),0,IF($E23="",1,0))</f>
        <v/>
      </c>
      <c r="S23" s="20">
        <f>IF($L23=0,0,IF(OR($M23=1,$N23=2,$O23=1),1,0))</f>
        <v/>
      </c>
      <c r="T23" s="20">
        <f>IF($L23=0,"",COUNTIFS(Communication!$B$14:$B$73,$A23,Communication!$P$14:$P$73,1)+COUNTIFS(Communication!$B$14:$B$73,$AG$14&amp;$C23,Communication!$P$14:$P$73,1))</f>
        <v/>
      </c>
      <c r="AF23" s="14">
        <f>IF(INDEX($A$14:$A$113,ROW()-21)="","",INDEX($A$14:$A$113,ROW()-21))</f>
        <v/>
      </c>
    </row>
    <row r="24" ht="18" customHeight="1">
      <c r="A24" s="18" t="n"/>
      <c r="B24" s="18" t="n"/>
      <c r="C24" s="18" t="n"/>
      <c r="D24" s="19" t="n"/>
      <c r="E24" s="18" t="n"/>
      <c r="F24" s="20">
        <f>IF($L24=0,"",COUNTIF(Communication!$B$14:$B$73,$A24)+COUNTIF(Communication!$B$14:$B$73,$AG$14&amp;$C24))</f>
        <v/>
      </c>
      <c r="G24" s="20">
        <f>IF($L24=0,"",COUNTIFS(Asks!$B$14:$B$113,$A24,Asks!$F$14:$F$113,""))</f>
        <v/>
      </c>
      <c r="H24" s="14">
        <f>IF($L24=0,"",IF($M24=1,"△ Name missing, used twice or starting with Everyone:",IF($O24=1,"△ Pick a role from the list",IF($R24=1,"△ Nobody on our side talks to them",IF($N24=2,"△ Our contact isn't a name on this tab",IF($Q24=1,"△ No message to them within 90 days","○ Clear"))))))</f>
        <v/>
      </c>
      <c r="I24" s="21" t="n"/>
      <c r="J24" s="18" t="n"/>
      <c r="L24" s="20">
        <f>IF(COUNTA($A24:$E24)&gt;0,1,0)</f>
        <v/>
      </c>
      <c r="M24" s="20">
        <f>IF($L24=0,0,IF(OR($A24="",LEFT($A24,LEN($AG$14))=$AG$14,COUNTIF($A$14:$A$113,$A24)&gt;1),1,0))</f>
        <v/>
      </c>
      <c r="N24" s="20">
        <f>IF($L24=0,"",IF($E24="",0,IF(COUNTIF($A$14:$A$113,$E24)&gt;0,1,2)))</f>
        <v/>
      </c>
      <c r="O24" s="20">
        <f>IF($L24=0,0,IF(OR($C24="",COUNTIF($AB$14:$AB$21,$C24)=0),1,0))</f>
        <v/>
      </c>
      <c r="Q24" s="20">
        <f>IF(OR($L24=0,$A24="",$C24=$AB$15),0,IF($T24=0,1,0))</f>
        <v/>
      </c>
      <c r="R24" s="20">
        <f>IF(OR($L24=0,$C24=$AB$15,$C24=$AB$17),0,IF($E24="",1,0))</f>
        <v/>
      </c>
      <c r="S24" s="20">
        <f>IF($L24=0,0,IF(OR($M24=1,$N24=2,$O24=1),1,0))</f>
        <v/>
      </c>
      <c r="T24" s="20">
        <f>IF($L24=0,"",COUNTIFS(Communication!$B$14:$B$73,$A24,Communication!$P$14:$P$73,1)+COUNTIFS(Communication!$B$14:$B$73,$AG$14&amp;$C24,Communication!$P$14:$P$73,1))</f>
        <v/>
      </c>
      <c r="AF24" s="14">
        <f>IF(INDEX($A$14:$A$113,ROW()-21)="","",INDEX($A$14:$A$113,ROW()-21))</f>
        <v/>
      </c>
    </row>
    <row r="25" ht="18" customHeight="1">
      <c r="A25" s="18" t="n"/>
      <c r="B25" s="18" t="n"/>
      <c r="C25" s="18" t="n"/>
      <c r="D25" s="19" t="n"/>
      <c r="E25" s="18" t="n"/>
      <c r="F25" s="20">
        <f>IF($L25=0,"",COUNTIF(Communication!$B$14:$B$73,$A25)+COUNTIF(Communication!$B$14:$B$73,$AG$14&amp;$C25))</f>
        <v/>
      </c>
      <c r="G25" s="20">
        <f>IF($L25=0,"",COUNTIFS(Asks!$B$14:$B$113,$A25,Asks!$F$14:$F$113,""))</f>
        <v/>
      </c>
      <c r="H25" s="14">
        <f>IF($L25=0,"",IF($M25=1,"△ Name missing, used twice or starting with Everyone:",IF($O25=1,"△ Pick a role from the list",IF($R25=1,"△ Nobody on our side talks to them",IF($N25=2,"△ Our contact isn't a name on this tab",IF($Q25=1,"△ No message to them within 90 days","○ Clear"))))))</f>
        <v/>
      </c>
      <c r="I25" s="21" t="n"/>
      <c r="J25" s="18" t="n"/>
      <c r="L25" s="20">
        <f>IF(COUNTA($A25:$E25)&gt;0,1,0)</f>
        <v/>
      </c>
      <c r="M25" s="20">
        <f>IF($L25=0,0,IF(OR($A25="",LEFT($A25,LEN($AG$14))=$AG$14,COUNTIF($A$14:$A$113,$A25)&gt;1),1,0))</f>
        <v/>
      </c>
      <c r="N25" s="20">
        <f>IF($L25=0,"",IF($E25="",0,IF(COUNTIF($A$14:$A$113,$E25)&gt;0,1,2)))</f>
        <v/>
      </c>
      <c r="O25" s="20">
        <f>IF($L25=0,0,IF(OR($C25="",COUNTIF($AB$14:$AB$21,$C25)=0),1,0))</f>
        <v/>
      </c>
      <c r="Q25" s="20">
        <f>IF(OR($L25=0,$A25="",$C25=$AB$15),0,IF($T25=0,1,0))</f>
        <v/>
      </c>
      <c r="R25" s="20">
        <f>IF(OR($L25=0,$C25=$AB$15,$C25=$AB$17),0,IF($E25="",1,0))</f>
        <v/>
      </c>
      <c r="S25" s="20">
        <f>IF($L25=0,0,IF(OR($M25=1,$N25=2,$O25=1),1,0))</f>
        <v/>
      </c>
      <c r="T25" s="20">
        <f>IF($L25=0,"",COUNTIFS(Communication!$B$14:$B$73,$A25,Communication!$P$14:$P$73,1)+COUNTIFS(Communication!$B$14:$B$73,$AG$14&amp;$C25,Communication!$P$14:$P$73,1))</f>
        <v/>
      </c>
      <c r="AF25" s="14">
        <f>IF(INDEX($A$14:$A$113,ROW()-21)="","",INDEX($A$14:$A$113,ROW()-21))</f>
        <v/>
      </c>
    </row>
    <row r="26" ht="18" customHeight="1">
      <c r="A26" s="18" t="n"/>
      <c r="B26" s="18" t="n"/>
      <c r="C26" s="18" t="n"/>
      <c r="D26" s="19" t="n"/>
      <c r="E26" s="18" t="n"/>
      <c r="F26" s="20">
        <f>IF($L26=0,"",COUNTIF(Communication!$B$14:$B$73,$A26)+COUNTIF(Communication!$B$14:$B$73,$AG$14&amp;$C26))</f>
        <v/>
      </c>
      <c r="G26" s="20">
        <f>IF($L26=0,"",COUNTIFS(Asks!$B$14:$B$113,$A26,Asks!$F$14:$F$113,""))</f>
        <v/>
      </c>
      <c r="H26" s="14">
        <f>IF($L26=0,"",IF($M26=1,"△ Name missing, used twice or starting with Everyone:",IF($O26=1,"△ Pick a role from the list",IF($R26=1,"△ Nobody on our side talks to them",IF($N26=2,"△ Our contact isn't a name on this tab",IF($Q26=1,"△ No message to them within 90 days","○ Clear"))))))</f>
        <v/>
      </c>
      <c r="I26" s="21" t="n"/>
      <c r="J26" s="18" t="n"/>
      <c r="L26" s="20">
        <f>IF(COUNTA($A26:$E26)&gt;0,1,0)</f>
        <v/>
      </c>
      <c r="M26" s="20">
        <f>IF($L26=0,0,IF(OR($A26="",LEFT($A26,LEN($AG$14))=$AG$14,COUNTIF($A$14:$A$113,$A26)&gt;1),1,0))</f>
        <v/>
      </c>
      <c r="N26" s="20">
        <f>IF($L26=0,"",IF($E26="",0,IF(COUNTIF($A$14:$A$113,$E26)&gt;0,1,2)))</f>
        <v/>
      </c>
      <c r="O26" s="20">
        <f>IF($L26=0,0,IF(OR($C26="",COUNTIF($AB$14:$AB$21,$C26)=0),1,0))</f>
        <v/>
      </c>
      <c r="Q26" s="20">
        <f>IF(OR($L26=0,$A26="",$C26=$AB$15),0,IF($T26=0,1,0))</f>
        <v/>
      </c>
      <c r="R26" s="20">
        <f>IF(OR($L26=0,$C26=$AB$15,$C26=$AB$17),0,IF($E26="",1,0))</f>
        <v/>
      </c>
      <c r="S26" s="20">
        <f>IF($L26=0,0,IF(OR($M26=1,$N26=2,$O26=1),1,0))</f>
        <v/>
      </c>
      <c r="T26" s="20">
        <f>IF($L26=0,"",COUNTIFS(Communication!$B$14:$B$73,$A26,Communication!$P$14:$P$73,1)+COUNTIFS(Communication!$B$14:$B$73,$AG$14&amp;$C26,Communication!$P$14:$P$73,1))</f>
        <v/>
      </c>
      <c r="AF26" s="14">
        <f>IF(INDEX($A$14:$A$113,ROW()-21)="","",INDEX($A$14:$A$113,ROW()-21))</f>
        <v/>
      </c>
    </row>
    <row r="27" ht="18" customHeight="1">
      <c r="A27" s="18" t="n"/>
      <c r="B27" s="18" t="n"/>
      <c r="C27" s="18" t="n"/>
      <c r="D27" s="19" t="n"/>
      <c r="E27" s="18" t="n"/>
      <c r="F27" s="20">
        <f>IF($L27=0,"",COUNTIF(Communication!$B$14:$B$73,$A27)+COUNTIF(Communication!$B$14:$B$73,$AG$14&amp;$C27))</f>
        <v/>
      </c>
      <c r="G27" s="20">
        <f>IF($L27=0,"",COUNTIFS(Asks!$B$14:$B$113,$A27,Asks!$F$14:$F$113,""))</f>
        <v/>
      </c>
      <c r="H27" s="14">
        <f>IF($L27=0,"",IF($M27=1,"△ Name missing, used twice or starting with Everyone:",IF($O27=1,"△ Pick a role from the list",IF($R27=1,"△ Nobody on our side talks to them",IF($N27=2,"△ Our contact isn't a name on this tab",IF($Q27=1,"△ No message to them within 90 days","○ Clear"))))))</f>
        <v/>
      </c>
      <c r="I27" s="21" t="n"/>
      <c r="J27" s="18" t="n"/>
      <c r="L27" s="20">
        <f>IF(COUNTA($A27:$E27)&gt;0,1,0)</f>
        <v/>
      </c>
      <c r="M27" s="20">
        <f>IF($L27=0,0,IF(OR($A27="",LEFT($A27,LEN($AG$14))=$AG$14,COUNTIF($A$14:$A$113,$A27)&gt;1),1,0))</f>
        <v/>
      </c>
      <c r="N27" s="20">
        <f>IF($L27=0,"",IF($E27="",0,IF(COUNTIF($A$14:$A$113,$E27)&gt;0,1,2)))</f>
        <v/>
      </c>
      <c r="O27" s="20">
        <f>IF($L27=0,0,IF(OR($C27="",COUNTIF($AB$14:$AB$21,$C27)=0),1,0))</f>
        <v/>
      </c>
      <c r="Q27" s="20">
        <f>IF(OR($L27=0,$A27="",$C27=$AB$15),0,IF($T27=0,1,0))</f>
        <v/>
      </c>
      <c r="R27" s="20">
        <f>IF(OR($L27=0,$C27=$AB$15,$C27=$AB$17),0,IF($E27="",1,0))</f>
        <v/>
      </c>
      <c r="S27" s="20">
        <f>IF($L27=0,0,IF(OR($M27=1,$N27=2,$O27=1),1,0))</f>
        <v/>
      </c>
      <c r="T27" s="20">
        <f>IF($L27=0,"",COUNTIFS(Communication!$B$14:$B$73,$A27,Communication!$P$14:$P$73,1)+COUNTIFS(Communication!$B$14:$B$73,$AG$14&amp;$C27,Communication!$P$14:$P$73,1))</f>
        <v/>
      </c>
      <c r="AF27" s="14">
        <f>IF(INDEX($A$14:$A$113,ROW()-21)="","",INDEX($A$14:$A$113,ROW()-21))</f>
        <v/>
      </c>
    </row>
    <row r="28" ht="18" customHeight="1">
      <c r="A28" s="18" t="n"/>
      <c r="B28" s="18" t="n"/>
      <c r="C28" s="18" t="n"/>
      <c r="D28" s="19" t="n"/>
      <c r="E28" s="18" t="n"/>
      <c r="F28" s="20">
        <f>IF($L28=0,"",COUNTIF(Communication!$B$14:$B$73,$A28)+COUNTIF(Communication!$B$14:$B$73,$AG$14&amp;$C28))</f>
        <v/>
      </c>
      <c r="G28" s="20">
        <f>IF($L28=0,"",COUNTIFS(Asks!$B$14:$B$113,$A28,Asks!$F$14:$F$113,""))</f>
        <v/>
      </c>
      <c r="H28" s="14">
        <f>IF($L28=0,"",IF($M28=1,"△ Name missing, used twice or starting with Everyone:",IF($O28=1,"△ Pick a role from the list",IF($R28=1,"△ Nobody on our side talks to them",IF($N28=2,"△ Our contact isn't a name on this tab",IF($Q28=1,"△ No message to them within 90 days","○ Clear"))))))</f>
        <v/>
      </c>
      <c r="I28" s="21" t="n"/>
      <c r="J28" s="18" t="n"/>
      <c r="L28" s="20">
        <f>IF(COUNTA($A28:$E28)&gt;0,1,0)</f>
        <v/>
      </c>
      <c r="M28" s="20">
        <f>IF($L28=0,0,IF(OR($A28="",LEFT($A28,LEN($AG$14))=$AG$14,COUNTIF($A$14:$A$113,$A28)&gt;1),1,0))</f>
        <v/>
      </c>
      <c r="N28" s="20">
        <f>IF($L28=0,"",IF($E28="",0,IF(COUNTIF($A$14:$A$113,$E28)&gt;0,1,2)))</f>
        <v/>
      </c>
      <c r="O28" s="20">
        <f>IF($L28=0,0,IF(OR($C28="",COUNTIF($AB$14:$AB$21,$C28)=0),1,0))</f>
        <v/>
      </c>
      <c r="Q28" s="20">
        <f>IF(OR($L28=0,$A28="",$C28=$AB$15),0,IF($T28=0,1,0))</f>
        <v/>
      </c>
      <c r="R28" s="20">
        <f>IF(OR($L28=0,$C28=$AB$15,$C28=$AB$17),0,IF($E28="",1,0))</f>
        <v/>
      </c>
      <c r="S28" s="20">
        <f>IF($L28=0,0,IF(OR($M28=1,$N28=2,$O28=1),1,0))</f>
        <v/>
      </c>
      <c r="T28" s="20">
        <f>IF($L28=0,"",COUNTIFS(Communication!$B$14:$B$73,$A28,Communication!$P$14:$P$73,1)+COUNTIFS(Communication!$B$14:$B$73,$AG$14&amp;$C28,Communication!$P$14:$P$73,1))</f>
        <v/>
      </c>
      <c r="AF28" s="14">
        <f>IF(INDEX($A$14:$A$113,ROW()-21)="","",INDEX($A$14:$A$113,ROW()-21))</f>
        <v/>
      </c>
    </row>
    <row r="29" ht="18" customHeight="1">
      <c r="A29" s="18" t="n"/>
      <c r="B29" s="18" t="n"/>
      <c r="C29" s="18" t="n"/>
      <c r="D29" s="19" t="n"/>
      <c r="E29" s="18" t="n"/>
      <c r="F29" s="20">
        <f>IF($L29=0,"",COUNTIF(Communication!$B$14:$B$73,$A29)+COUNTIF(Communication!$B$14:$B$73,$AG$14&amp;$C29))</f>
        <v/>
      </c>
      <c r="G29" s="20">
        <f>IF($L29=0,"",COUNTIFS(Asks!$B$14:$B$113,$A29,Asks!$F$14:$F$113,""))</f>
        <v/>
      </c>
      <c r="H29" s="14">
        <f>IF($L29=0,"",IF($M29=1,"△ Name missing, used twice or starting with Everyone:",IF($O29=1,"△ Pick a role from the list",IF($R29=1,"△ Nobody on our side talks to them",IF($N29=2,"△ Our contact isn't a name on this tab",IF($Q29=1,"△ No message to them within 90 days","○ Clear"))))))</f>
        <v/>
      </c>
      <c r="I29" s="21" t="n"/>
      <c r="J29" s="18" t="n"/>
      <c r="L29" s="20">
        <f>IF(COUNTA($A29:$E29)&gt;0,1,0)</f>
        <v/>
      </c>
      <c r="M29" s="20">
        <f>IF($L29=0,0,IF(OR($A29="",LEFT($A29,LEN($AG$14))=$AG$14,COUNTIF($A$14:$A$113,$A29)&gt;1),1,0))</f>
        <v/>
      </c>
      <c r="N29" s="20">
        <f>IF($L29=0,"",IF($E29="",0,IF(COUNTIF($A$14:$A$113,$E29)&gt;0,1,2)))</f>
        <v/>
      </c>
      <c r="O29" s="20">
        <f>IF($L29=0,0,IF(OR($C29="",COUNTIF($AB$14:$AB$21,$C29)=0),1,0))</f>
        <v/>
      </c>
      <c r="Q29" s="20">
        <f>IF(OR($L29=0,$A29="",$C29=$AB$15),0,IF($T29=0,1,0))</f>
        <v/>
      </c>
      <c r="R29" s="20">
        <f>IF(OR($L29=0,$C29=$AB$15,$C29=$AB$17),0,IF($E29="",1,0))</f>
        <v/>
      </c>
      <c r="S29" s="20">
        <f>IF($L29=0,0,IF(OR($M29=1,$N29=2,$O29=1),1,0))</f>
        <v/>
      </c>
      <c r="T29" s="20">
        <f>IF($L29=0,"",COUNTIFS(Communication!$B$14:$B$73,$A29,Communication!$P$14:$P$73,1)+COUNTIFS(Communication!$B$14:$B$73,$AG$14&amp;$C29,Communication!$P$14:$P$73,1))</f>
        <v/>
      </c>
      <c r="AF29" s="14">
        <f>IF(INDEX($A$14:$A$113,ROW()-21)="","",INDEX($A$14:$A$113,ROW()-21))</f>
        <v/>
      </c>
    </row>
    <row r="30" ht="18" customHeight="1">
      <c r="A30" s="18" t="n"/>
      <c r="B30" s="18" t="n"/>
      <c r="C30" s="18" t="n"/>
      <c r="D30" s="19" t="n"/>
      <c r="E30" s="18" t="n"/>
      <c r="F30" s="20">
        <f>IF($L30=0,"",COUNTIF(Communication!$B$14:$B$73,$A30)+COUNTIF(Communication!$B$14:$B$73,$AG$14&amp;$C30))</f>
        <v/>
      </c>
      <c r="G30" s="20">
        <f>IF($L30=0,"",COUNTIFS(Asks!$B$14:$B$113,$A30,Asks!$F$14:$F$113,""))</f>
        <v/>
      </c>
      <c r="H30" s="14">
        <f>IF($L30=0,"",IF($M30=1,"△ Name missing, used twice or starting with Everyone:",IF($O30=1,"△ Pick a role from the list",IF($R30=1,"△ Nobody on our side talks to them",IF($N30=2,"△ Our contact isn't a name on this tab",IF($Q30=1,"△ No message to them within 90 days","○ Clear"))))))</f>
        <v/>
      </c>
      <c r="I30" s="21" t="n"/>
      <c r="J30" s="18" t="n"/>
      <c r="L30" s="20">
        <f>IF(COUNTA($A30:$E30)&gt;0,1,0)</f>
        <v/>
      </c>
      <c r="M30" s="20">
        <f>IF($L30=0,0,IF(OR($A30="",LEFT($A30,LEN($AG$14))=$AG$14,COUNTIF($A$14:$A$113,$A30)&gt;1),1,0))</f>
        <v/>
      </c>
      <c r="N30" s="20">
        <f>IF($L30=0,"",IF($E30="",0,IF(COUNTIF($A$14:$A$113,$E30)&gt;0,1,2)))</f>
        <v/>
      </c>
      <c r="O30" s="20">
        <f>IF($L30=0,0,IF(OR($C30="",COUNTIF($AB$14:$AB$21,$C30)=0),1,0))</f>
        <v/>
      </c>
      <c r="Q30" s="20">
        <f>IF(OR($L30=0,$A30="",$C30=$AB$15),0,IF($T30=0,1,0))</f>
        <v/>
      </c>
      <c r="R30" s="20">
        <f>IF(OR($L30=0,$C30=$AB$15,$C30=$AB$17),0,IF($E30="",1,0))</f>
        <v/>
      </c>
      <c r="S30" s="20">
        <f>IF($L30=0,0,IF(OR($M30=1,$N30=2,$O30=1),1,0))</f>
        <v/>
      </c>
      <c r="T30" s="20">
        <f>IF($L30=0,"",COUNTIFS(Communication!$B$14:$B$73,$A30,Communication!$P$14:$P$73,1)+COUNTIFS(Communication!$B$14:$B$73,$AG$14&amp;$C30,Communication!$P$14:$P$73,1))</f>
        <v/>
      </c>
      <c r="AF30" s="14">
        <f>IF(INDEX($A$14:$A$113,ROW()-21)="","",INDEX($A$14:$A$113,ROW()-21))</f>
        <v/>
      </c>
    </row>
    <row r="31" ht="18" customHeight="1">
      <c r="A31" s="18" t="n"/>
      <c r="B31" s="18" t="n"/>
      <c r="C31" s="18" t="n"/>
      <c r="D31" s="19" t="n"/>
      <c r="E31" s="18" t="n"/>
      <c r="F31" s="20">
        <f>IF($L31=0,"",COUNTIF(Communication!$B$14:$B$73,$A31)+COUNTIF(Communication!$B$14:$B$73,$AG$14&amp;$C31))</f>
        <v/>
      </c>
      <c r="G31" s="20">
        <f>IF($L31=0,"",COUNTIFS(Asks!$B$14:$B$113,$A31,Asks!$F$14:$F$113,""))</f>
        <v/>
      </c>
      <c r="H31" s="14">
        <f>IF($L31=0,"",IF($M31=1,"△ Name missing, used twice or starting with Everyone:",IF($O31=1,"△ Pick a role from the list",IF($R31=1,"△ Nobody on our side talks to them",IF($N31=2,"△ Our contact isn't a name on this tab",IF($Q31=1,"△ No message to them within 90 days","○ Clear"))))))</f>
        <v/>
      </c>
      <c r="I31" s="21" t="n"/>
      <c r="J31" s="18" t="n"/>
      <c r="L31" s="20">
        <f>IF(COUNTA($A31:$E31)&gt;0,1,0)</f>
        <v/>
      </c>
      <c r="M31" s="20">
        <f>IF($L31=0,0,IF(OR($A31="",LEFT($A31,LEN($AG$14))=$AG$14,COUNTIF($A$14:$A$113,$A31)&gt;1),1,0))</f>
        <v/>
      </c>
      <c r="N31" s="20">
        <f>IF($L31=0,"",IF($E31="",0,IF(COUNTIF($A$14:$A$113,$E31)&gt;0,1,2)))</f>
        <v/>
      </c>
      <c r="O31" s="20">
        <f>IF($L31=0,0,IF(OR($C31="",COUNTIF($AB$14:$AB$21,$C31)=0),1,0))</f>
        <v/>
      </c>
      <c r="Q31" s="20">
        <f>IF(OR($L31=0,$A31="",$C31=$AB$15),0,IF($T31=0,1,0))</f>
        <v/>
      </c>
      <c r="R31" s="20">
        <f>IF(OR($L31=0,$C31=$AB$15,$C31=$AB$17),0,IF($E31="",1,0))</f>
        <v/>
      </c>
      <c r="S31" s="20">
        <f>IF($L31=0,0,IF(OR($M31=1,$N31=2,$O31=1),1,0))</f>
        <v/>
      </c>
      <c r="T31" s="20">
        <f>IF($L31=0,"",COUNTIFS(Communication!$B$14:$B$73,$A31,Communication!$P$14:$P$73,1)+COUNTIFS(Communication!$B$14:$B$73,$AG$14&amp;$C31,Communication!$P$14:$P$73,1))</f>
        <v/>
      </c>
      <c r="AF31" s="14">
        <f>IF(INDEX($A$14:$A$113,ROW()-21)="","",INDEX($A$14:$A$113,ROW()-21))</f>
        <v/>
      </c>
    </row>
    <row r="32" ht="18" customHeight="1">
      <c r="A32" s="18" t="n"/>
      <c r="B32" s="18" t="n"/>
      <c r="C32" s="18" t="n"/>
      <c r="D32" s="19" t="n"/>
      <c r="E32" s="18" t="n"/>
      <c r="F32" s="20">
        <f>IF($L32=0,"",COUNTIF(Communication!$B$14:$B$73,$A32)+COUNTIF(Communication!$B$14:$B$73,$AG$14&amp;$C32))</f>
        <v/>
      </c>
      <c r="G32" s="20">
        <f>IF($L32=0,"",COUNTIFS(Asks!$B$14:$B$113,$A32,Asks!$F$14:$F$113,""))</f>
        <v/>
      </c>
      <c r="H32" s="14">
        <f>IF($L32=0,"",IF($M32=1,"△ Name missing, used twice or starting with Everyone:",IF($O32=1,"△ Pick a role from the list",IF($R32=1,"△ Nobody on our side talks to them",IF($N32=2,"△ Our contact isn't a name on this tab",IF($Q32=1,"△ No message to them within 90 days","○ Clear"))))))</f>
        <v/>
      </c>
      <c r="I32" s="21" t="n"/>
      <c r="J32" s="18" t="n"/>
      <c r="L32" s="20">
        <f>IF(COUNTA($A32:$E32)&gt;0,1,0)</f>
        <v/>
      </c>
      <c r="M32" s="20">
        <f>IF($L32=0,0,IF(OR($A32="",LEFT($A32,LEN($AG$14))=$AG$14,COUNTIF($A$14:$A$113,$A32)&gt;1),1,0))</f>
        <v/>
      </c>
      <c r="N32" s="20">
        <f>IF($L32=0,"",IF($E32="",0,IF(COUNTIF($A$14:$A$113,$E32)&gt;0,1,2)))</f>
        <v/>
      </c>
      <c r="O32" s="20">
        <f>IF($L32=0,0,IF(OR($C32="",COUNTIF($AB$14:$AB$21,$C32)=0),1,0))</f>
        <v/>
      </c>
      <c r="Q32" s="20">
        <f>IF(OR($L32=0,$A32="",$C32=$AB$15),0,IF($T32=0,1,0))</f>
        <v/>
      </c>
      <c r="R32" s="20">
        <f>IF(OR($L32=0,$C32=$AB$15,$C32=$AB$17),0,IF($E32="",1,0))</f>
        <v/>
      </c>
      <c r="S32" s="20">
        <f>IF($L32=0,0,IF(OR($M32=1,$N32=2,$O32=1),1,0))</f>
        <v/>
      </c>
      <c r="T32" s="20">
        <f>IF($L32=0,"",COUNTIFS(Communication!$B$14:$B$73,$A32,Communication!$P$14:$P$73,1)+COUNTIFS(Communication!$B$14:$B$73,$AG$14&amp;$C32,Communication!$P$14:$P$73,1))</f>
        <v/>
      </c>
      <c r="AF32" s="14">
        <f>IF(INDEX($A$14:$A$113,ROW()-21)="","",INDEX($A$14:$A$113,ROW()-21))</f>
        <v/>
      </c>
    </row>
    <row r="33" ht="18" customHeight="1">
      <c r="A33" s="18" t="n"/>
      <c r="B33" s="18" t="n"/>
      <c r="C33" s="18" t="n"/>
      <c r="D33" s="19" t="n"/>
      <c r="E33" s="18" t="n"/>
      <c r="F33" s="20">
        <f>IF($L33=0,"",COUNTIF(Communication!$B$14:$B$73,$A33)+COUNTIF(Communication!$B$14:$B$73,$AG$14&amp;$C33))</f>
        <v/>
      </c>
      <c r="G33" s="20">
        <f>IF($L33=0,"",COUNTIFS(Asks!$B$14:$B$113,$A33,Asks!$F$14:$F$113,""))</f>
        <v/>
      </c>
      <c r="H33" s="14">
        <f>IF($L33=0,"",IF($M33=1,"△ Name missing, used twice or starting with Everyone:",IF($O33=1,"△ Pick a role from the list",IF($R33=1,"△ Nobody on our side talks to them",IF($N33=2,"△ Our contact isn't a name on this tab",IF($Q33=1,"△ No message to them within 90 days","○ Clear"))))))</f>
        <v/>
      </c>
      <c r="I33" s="21" t="n"/>
      <c r="J33" s="18" t="n"/>
      <c r="L33" s="20">
        <f>IF(COUNTA($A33:$E33)&gt;0,1,0)</f>
        <v/>
      </c>
      <c r="M33" s="20">
        <f>IF($L33=0,0,IF(OR($A33="",LEFT($A33,LEN($AG$14))=$AG$14,COUNTIF($A$14:$A$113,$A33)&gt;1),1,0))</f>
        <v/>
      </c>
      <c r="N33" s="20">
        <f>IF($L33=0,"",IF($E33="",0,IF(COUNTIF($A$14:$A$113,$E33)&gt;0,1,2)))</f>
        <v/>
      </c>
      <c r="O33" s="20">
        <f>IF($L33=0,0,IF(OR($C33="",COUNTIF($AB$14:$AB$21,$C33)=0),1,0))</f>
        <v/>
      </c>
      <c r="Q33" s="20">
        <f>IF(OR($L33=0,$A33="",$C33=$AB$15),0,IF($T33=0,1,0))</f>
        <v/>
      </c>
      <c r="R33" s="20">
        <f>IF(OR($L33=0,$C33=$AB$15,$C33=$AB$17),0,IF($E33="",1,0))</f>
        <v/>
      </c>
      <c r="S33" s="20">
        <f>IF($L33=0,0,IF(OR($M33=1,$N33=2,$O33=1),1,0))</f>
        <v/>
      </c>
      <c r="T33" s="20">
        <f>IF($L33=0,"",COUNTIFS(Communication!$B$14:$B$73,$A33,Communication!$P$14:$P$73,1)+COUNTIFS(Communication!$B$14:$B$73,$AG$14&amp;$C33,Communication!$P$14:$P$73,1))</f>
        <v/>
      </c>
      <c r="AF33" s="14">
        <f>IF(INDEX($A$14:$A$113,ROW()-21)="","",INDEX($A$14:$A$113,ROW()-21))</f>
        <v/>
      </c>
    </row>
    <row r="34" ht="18" customHeight="1">
      <c r="A34" s="18" t="n"/>
      <c r="B34" s="18" t="n"/>
      <c r="C34" s="18" t="n"/>
      <c r="D34" s="19" t="n"/>
      <c r="E34" s="18" t="n"/>
      <c r="F34" s="20">
        <f>IF($L34=0,"",COUNTIF(Communication!$B$14:$B$73,$A34)+COUNTIF(Communication!$B$14:$B$73,$AG$14&amp;$C34))</f>
        <v/>
      </c>
      <c r="G34" s="20">
        <f>IF($L34=0,"",COUNTIFS(Asks!$B$14:$B$113,$A34,Asks!$F$14:$F$113,""))</f>
        <v/>
      </c>
      <c r="H34" s="14">
        <f>IF($L34=0,"",IF($M34=1,"△ Name missing, used twice or starting with Everyone:",IF($O34=1,"△ Pick a role from the list",IF($R34=1,"△ Nobody on our side talks to them",IF($N34=2,"△ Our contact isn't a name on this tab",IF($Q34=1,"△ No message to them within 90 days","○ Clear"))))))</f>
        <v/>
      </c>
      <c r="I34" s="21" t="n"/>
      <c r="J34" s="18" t="n"/>
      <c r="L34" s="20">
        <f>IF(COUNTA($A34:$E34)&gt;0,1,0)</f>
        <v/>
      </c>
      <c r="M34" s="20">
        <f>IF($L34=0,0,IF(OR($A34="",LEFT($A34,LEN($AG$14))=$AG$14,COUNTIF($A$14:$A$113,$A34)&gt;1),1,0))</f>
        <v/>
      </c>
      <c r="N34" s="20">
        <f>IF($L34=0,"",IF($E34="",0,IF(COUNTIF($A$14:$A$113,$E34)&gt;0,1,2)))</f>
        <v/>
      </c>
      <c r="O34" s="20">
        <f>IF($L34=0,0,IF(OR($C34="",COUNTIF($AB$14:$AB$21,$C34)=0),1,0))</f>
        <v/>
      </c>
      <c r="Q34" s="20">
        <f>IF(OR($L34=0,$A34="",$C34=$AB$15),0,IF($T34=0,1,0))</f>
        <v/>
      </c>
      <c r="R34" s="20">
        <f>IF(OR($L34=0,$C34=$AB$15,$C34=$AB$17),0,IF($E34="",1,0))</f>
        <v/>
      </c>
      <c r="S34" s="20">
        <f>IF($L34=0,0,IF(OR($M34=1,$N34=2,$O34=1),1,0))</f>
        <v/>
      </c>
      <c r="T34" s="20">
        <f>IF($L34=0,"",COUNTIFS(Communication!$B$14:$B$73,$A34,Communication!$P$14:$P$73,1)+COUNTIFS(Communication!$B$14:$B$73,$AG$14&amp;$C34,Communication!$P$14:$P$73,1))</f>
        <v/>
      </c>
      <c r="AF34" s="14">
        <f>IF(INDEX($A$14:$A$113,ROW()-21)="","",INDEX($A$14:$A$113,ROW()-21))</f>
        <v/>
      </c>
    </row>
    <row r="35" ht="18" customHeight="1">
      <c r="A35" s="18" t="n"/>
      <c r="B35" s="18" t="n"/>
      <c r="C35" s="18" t="n"/>
      <c r="D35" s="19" t="n"/>
      <c r="E35" s="18" t="n"/>
      <c r="F35" s="20">
        <f>IF($L35=0,"",COUNTIF(Communication!$B$14:$B$73,$A35)+COUNTIF(Communication!$B$14:$B$73,$AG$14&amp;$C35))</f>
        <v/>
      </c>
      <c r="G35" s="20">
        <f>IF($L35=0,"",COUNTIFS(Asks!$B$14:$B$113,$A35,Asks!$F$14:$F$113,""))</f>
        <v/>
      </c>
      <c r="H35" s="14">
        <f>IF($L35=0,"",IF($M35=1,"△ Name missing, used twice or starting with Everyone:",IF($O35=1,"△ Pick a role from the list",IF($R35=1,"△ Nobody on our side talks to them",IF($N35=2,"△ Our contact isn't a name on this tab",IF($Q35=1,"△ No message to them within 90 days","○ Clear"))))))</f>
        <v/>
      </c>
      <c r="I35" s="21" t="n"/>
      <c r="J35" s="18" t="n"/>
      <c r="L35" s="20">
        <f>IF(COUNTA($A35:$E35)&gt;0,1,0)</f>
        <v/>
      </c>
      <c r="M35" s="20">
        <f>IF($L35=0,0,IF(OR($A35="",LEFT($A35,LEN($AG$14))=$AG$14,COUNTIF($A$14:$A$113,$A35)&gt;1),1,0))</f>
        <v/>
      </c>
      <c r="N35" s="20">
        <f>IF($L35=0,"",IF($E35="",0,IF(COUNTIF($A$14:$A$113,$E35)&gt;0,1,2)))</f>
        <v/>
      </c>
      <c r="O35" s="20">
        <f>IF($L35=0,0,IF(OR($C35="",COUNTIF($AB$14:$AB$21,$C35)=0),1,0))</f>
        <v/>
      </c>
      <c r="Q35" s="20">
        <f>IF(OR($L35=0,$A35="",$C35=$AB$15),0,IF($T35=0,1,0))</f>
        <v/>
      </c>
      <c r="R35" s="20">
        <f>IF(OR($L35=0,$C35=$AB$15,$C35=$AB$17),0,IF($E35="",1,0))</f>
        <v/>
      </c>
      <c r="S35" s="20">
        <f>IF($L35=0,0,IF(OR($M35=1,$N35=2,$O35=1),1,0))</f>
        <v/>
      </c>
      <c r="T35" s="20">
        <f>IF($L35=0,"",COUNTIFS(Communication!$B$14:$B$73,$A35,Communication!$P$14:$P$73,1)+COUNTIFS(Communication!$B$14:$B$73,$AG$14&amp;$C35,Communication!$P$14:$P$73,1))</f>
        <v/>
      </c>
      <c r="AF35" s="14">
        <f>IF(INDEX($A$14:$A$113,ROW()-21)="","",INDEX($A$14:$A$113,ROW()-21))</f>
        <v/>
      </c>
    </row>
    <row r="36" ht="18" customHeight="1">
      <c r="A36" s="18" t="n"/>
      <c r="B36" s="18" t="n"/>
      <c r="C36" s="18" t="n"/>
      <c r="D36" s="19" t="n"/>
      <c r="E36" s="18" t="n"/>
      <c r="F36" s="20">
        <f>IF($L36=0,"",COUNTIF(Communication!$B$14:$B$73,$A36)+COUNTIF(Communication!$B$14:$B$73,$AG$14&amp;$C36))</f>
        <v/>
      </c>
      <c r="G36" s="20">
        <f>IF($L36=0,"",COUNTIFS(Asks!$B$14:$B$113,$A36,Asks!$F$14:$F$113,""))</f>
        <v/>
      </c>
      <c r="H36" s="14">
        <f>IF($L36=0,"",IF($M36=1,"△ Name missing, used twice or starting with Everyone:",IF($O36=1,"△ Pick a role from the list",IF($R36=1,"△ Nobody on our side talks to them",IF($N36=2,"△ Our contact isn't a name on this tab",IF($Q36=1,"△ No message to them within 90 days","○ Clear"))))))</f>
        <v/>
      </c>
      <c r="I36" s="21" t="n"/>
      <c r="J36" s="18" t="n"/>
      <c r="L36" s="20">
        <f>IF(COUNTA($A36:$E36)&gt;0,1,0)</f>
        <v/>
      </c>
      <c r="M36" s="20">
        <f>IF($L36=0,0,IF(OR($A36="",LEFT($A36,LEN($AG$14))=$AG$14,COUNTIF($A$14:$A$113,$A36)&gt;1),1,0))</f>
        <v/>
      </c>
      <c r="N36" s="20">
        <f>IF($L36=0,"",IF($E36="",0,IF(COUNTIF($A$14:$A$113,$E36)&gt;0,1,2)))</f>
        <v/>
      </c>
      <c r="O36" s="20">
        <f>IF($L36=0,0,IF(OR($C36="",COUNTIF($AB$14:$AB$21,$C36)=0),1,0))</f>
        <v/>
      </c>
      <c r="Q36" s="20">
        <f>IF(OR($L36=0,$A36="",$C36=$AB$15),0,IF($T36=0,1,0))</f>
        <v/>
      </c>
      <c r="R36" s="20">
        <f>IF(OR($L36=0,$C36=$AB$15,$C36=$AB$17),0,IF($E36="",1,0))</f>
        <v/>
      </c>
      <c r="S36" s="20">
        <f>IF($L36=0,0,IF(OR($M36=1,$N36=2,$O36=1),1,0))</f>
        <v/>
      </c>
      <c r="T36" s="20">
        <f>IF($L36=0,"",COUNTIFS(Communication!$B$14:$B$73,$A36,Communication!$P$14:$P$73,1)+COUNTIFS(Communication!$B$14:$B$73,$AG$14&amp;$C36,Communication!$P$14:$P$73,1))</f>
        <v/>
      </c>
      <c r="AF36" s="14">
        <f>IF(INDEX($A$14:$A$113,ROW()-21)="","",INDEX($A$14:$A$113,ROW()-21))</f>
        <v/>
      </c>
    </row>
    <row r="37" ht="18" customHeight="1">
      <c r="A37" s="18" t="n"/>
      <c r="B37" s="18" t="n"/>
      <c r="C37" s="18" t="n"/>
      <c r="D37" s="19" t="n"/>
      <c r="E37" s="18" t="n"/>
      <c r="F37" s="20">
        <f>IF($L37=0,"",COUNTIF(Communication!$B$14:$B$73,$A37)+COUNTIF(Communication!$B$14:$B$73,$AG$14&amp;$C37))</f>
        <v/>
      </c>
      <c r="G37" s="20">
        <f>IF($L37=0,"",COUNTIFS(Asks!$B$14:$B$113,$A37,Asks!$F$14:$F$113,""))</f>
        <v/>
      </c>
      <c r="H37" s="14">
        <f>IF($L37=0,"",IF($M37=1,"△ Name missing, used twice or starting with Everyone:",IF($O37=1,"△ Pick a role from the list",IF($R37=1,"△ Nobody on our side talks to them",IF($N37=2,"△ Our contact isn't a name on this tab",IF($Q37=1,"△ No message to them within 90 days","○ Clear"))))))</f>
        <v/>
      </c>
      <c r="I37" s="21" t="n"/>
      <c r="J37" s="18" t="n"/>
      <c r="L37" s="20">
        <f>IF(COUNTA($A37:$E37)&gt;0,1,0)</f>
        <v/>
      </c>
      <c r="M37" s="20">
        <f>IF($L37=0,0,IF(OR($A37="",LEFT($A37,LEN($AG$14))=$AG$14,COUNTIF($A$14:$A$113,$A37)&gt;1),1,0))</f>
        <v/>
      </c>
      <c r="N37" s="20">
        <f>IF($L37=0,"",IF($E37="",0,IF(COUNTIF($A$14:$A$113,$E37)&gt;0,1,2)))</f>
        <v/>
      </c>
      <c r="O37" s="20">
        <f>IF($L37=0,0,IF(OR($C37="",COUNTIF($AB$14:$AB$21,$C37)=0),1,0))</f>
        <v/>
      </c>
      <c r="Q37" s="20">
        <f>IF(OR($L37=0,$A37="",$C37=$AB$15),0,IF($T37=0,1,0))</f>
        <v/>
      </c>
      <c r="R37" s="20">
        <f>IF(OR($L37=0,$C37=$AB$15,$C37=$AB$17),0,IF($E37="",1,0))</f>
        <v/>
      </c>
      <c r="S37" s="20">
        <f>IF($L37=0,0,IF(OR($M37=1,$N37=2,$O37=1),1,0))</f>
        <v/>
      </c>
      <c r="T37" s="20">
        <f>IF($L37=0,"",COUNTIFS(Communication!$B$14:$B$73,$A37,Communication!$P$14:$P$73,1)+COUNTIFS(Communication!$B$14:$B$73,$AG$14&amp;$C37,Communication!$P$14:$P$73,1))</f>
        <v/>
      </c>
      <c r="AF37" s="14">
        <f>IF(INDEX($A$14:$A$113,ROW()-21)="","",INDEX($A$14:$A$113,ROW()-21))</f>
        <v/>
      </c>
    </row>
    <row r="38" ht="18" customHeight="1">
      <c r="A38" s="18" t="n"/>
      <c r="B38" s="18" t="n"/>
      <c r="C38" s="18" t="n"/>
      <c r="D38" s="19" t="n"/>
      <c r="E38" s="18" t="n"/>
      <c r="F38" s="20">
        <f>IF($L38=0,"",COUNTIF(Communication!$B$14:$B$73,$A38)+COUNTIF(Communication!$B$14:$B$73,$AG$14&amp;$C38))</f>
        <v/>
      </c>
      <c r="G38" s="20">
        <f>IF($L38=0,"",COUNTIFS(Asks!$B$14:$B$113,$A38,Asks!$F$14:$F$113,""))</f>
        <v/>
      </c>
      <c r="H38" s="14">
        <f>IF($L38=0,"",IF($M38=1,"△ Name missing, used twice or starting with Everyone:",IF($O38=1,"△ Pick a role from the list",IF($R38=1,"△ Nobody on our side talks to them",IF($N38=2,"△ Our contact isn't a name on this tab",IF($Q38=1,"△ No message to them within 90 days","○ Clear"))))))</f>
        <v/>
      </c>
      <c r="I38" s="21" t="n"/>
      <c r="J38" s="18" t="n"/>
      <c r="L38" s="20">
        <f>IF(COUNTA($A38:$E38)&gt;0,1,0)</f>
        <v/>
      </c>
      <c r="M38" s="20">
        <f>IF($L38=0,0,IF(OR($A38="",LEFT($A38,LEN($AG$14))=$AG$14,COUNTIF($A$14:$A$113,$A38)&gt;1),1,0))</f>
        <v/>
      </c>
      <c r="N38" s="20">
        <f>IF($L38=0,"",IF($E38="",0,IF(COUNTIF($A$14:$A$113,$E38)&gt;0,1,2)))</f>
        <v/>
      </c>
      <c r="O38" s="20">
        <f>IF($L38=0,0,IF(OR($C38="",COUNTIF($AB$14:$AB$21,$C38)=0),1,0))</f>
        <v/>
      </c>
      <c r="Q38" s="20">
        <f>IF(OR($L38=0,$A38="",$C38=$AB$15),0,IF($T38=0,1,0))</f>
        <v/>
      </c>
      <c r="R38" s="20">
        <f>IF(OR($L38=0,$C38=$AB$15,$C38=$AB$17),0,IF($E38="",1,0))</f>
        <v/>
      </c>
      <c r="S38" s="20">
        <f>IF($L38=0,0,IF(OR($M38=1,$N38=2,$O38=1),1,0))</f>
        <v/>
      </c>
      <c r="T38" s="20">
        <f>IF($L38=0,"",COUNTIFS(Communication!$B$14:$B$73,$A38,Communication!$P$14:$P$73,1)+COUNTIFS(Communication!$B$14:$B$73,$AG$14&amp;$C38,Communication!$P$14:$P$73,1))</f>
        <v/>
      </c>
      <c r="AF38" s="14">
        <f>IF(INDEX($A$14:$A$113,ROW()-21)="","",INDEX($A$14:$A$113,ROW()-21))</f>
        <v/>
      </c>
    </row>
    <row r="39" ht="18" customHeight="1">
      <c r="A39" s="18" t="n"/>
      <c r="B39" s="18" t="n"/>
      <c r="C39" s="18" t="n"/>
      <c r="D39" s="19" t="n"/>
      <c r="E39" s="18" t="n"/>
      <c r="F39" s="20">
        <f>IF($L39=0,"",COUNTIF(Communication!$B$14:$B$73,$A39)+COUNTIF(Communication!$B$14:$B$73,$AG$14&amp;$C39))</f>
        <v/>
      </c>
      <c r="G39" s="20">
        <f>IF($L39=0,"",COUNTIFS(Asks!$B$14:$B$113,$A39,Asks!$F$14:$F$113,""))</f>
        <v/>
      </c>
      <c r="H39" s="14">
        <f>IF($L39=0,"",IF($M39=1,"△ Name missing, used twice or starting with Everyone:",IF($O39=1,"△ Pick a role from the list",IF($R39=1,"△ Nobody on our side talks to them",IF($N39=2,"△ Our contact isn't a name on this tab",IF($Q39=1,"△ No message to them within 90 days","○ Clear"))))))</f>
        <v/>
      </c>
      <c r="I39" s="21" t="n"/>
      <c r="J39" s="18" t="n"/>
      <c r="L39" s="20">
        <f>IF(COUNTA($A39:$E39)&gt;0,1,0)</f>
        <v/>
      </c>
      <c r="M39" s="20">
        <f>IF($L39=0,0,IF(OR($A39="",LEFT($A39,LEN($AG$14))=$AG$14,COUNTIF($A$14:$A$113,$A39)&gt;1),1,0))</f>
        <v/>
      </c>
      <c r="N39" s="20">
        <f>IF($L39=0,"",IF($E39="",0,IF(COUNTIF($A$14:$A$113,$E39)&gt;0,1,2)))</f>
        <v/>
      </c>
      <c r="O39" s="20">
        <f>IF($L39=0,0,IF(OR($C39="",COUNTIF($AB$14:$AB$21,$C39)=0),1,0))</f>
        <v/>
      </c>
      <c r="Q39" s="20">
        <f>IF(OR($L39=0,$A39="",$C39=$AB$15),0,IF($T39=0,1,0))</f>
        <v/>
      </c>
      <c r="R39" s="20">
        <f>IF(OR($L39=0,$C39=$AB$15,$C39=$AB$17),0,IF($E39="",1,0))</f>
        <v/>
      </c>
      <c r="S39" s="20">
        <f>IF($L39=0,0,IF(OR($M39=1,$N39=2,$O39=1),1,0))</f>
        <v/>
      </c>
      <c r="T39" s="20">
        <f>IF($L39=0,"",COUNTIFS(Communication!$B$14:$B$73,$A39,Communication!$P$14:$P$73,1)+COUNTIFS(Communication!$B$14:$B$73,$AG$14&amp;$C39,Communication!$P$14:$P$73,1))</f>
        <v/>
      </c>
      <c r="AF39" s="14">
        <f>IF(INDEX($A$14:$A$113,ROW()-21)="","",INDEX($A$14:$A$113,ROW()-21))</f>
        <v/>
      </c>
    </row>
    <row r="40" ht="18" customHeight="1">
      <c r="A40" s="18" t="n"/>
      <c r="B40" s="18" t="n"/>
      <c r="C40" s="18" t="n"/>
      <c r="D40" s="19" t="n"/>
      <c r="E40" s="18" t="n"/>
      <c r="F40" s="20">
        <f>IF($L40=0,"",COUNTIF(Communication!$B$14:$B$73,$A40)+COUNTIF(Communication!$B$14:$B$73,$AG$14&amp;$C40))</f>
        <v/>
      </c>
      <c r="G40" s="20">
        <f>IF($L40=0,"",COUNTIFS(Asks!$B$14:$B$113,$A40,Asks!$F$14:$F$113,""))</f>
        <v/>
      </c>
      <c r="H40" s="14">
        <f>IF($L40=0,"",IF($M40=1,"△ Name missing, used twice or starting with Everyone:",IF($O40=1,"△ Pick a role from the list",IF($R40=1,"△ Nobody on our side talks to them",IF($N40=2,"△ Our contact isn't a name on this tab",IF($Q40=1,"△ No message to them within 90 days","○ Clear"))))))</f>
        <v/>
      </c>
      <c r="I40" s="21" t="n"/>
      <c r="J40" s="18" t="n"/>
      <c r="L40" s="20">
        <f>IF(COUNTA($A40:$E40)&gt;0,1,0)</f>
        <v/>
      </c>
      <c r="M40" s="20">
        <f>IF($L40=0,0,IF(OR($A40="",LEFT($A40,LEN($AG$14))=$AG$14,COUNTIF($A$14:$A$113,$A40)&gt;1),1,0))</f>
        <v/>
      </c>
      <c r="N40" s="20">
        <f>IF($L40=0,"",IF($E40="",0,IF(COUNTIF($A$14:$A$113,$E40)&gt;0,1,2)))</f>
        <v/>
      </c>
      <c r="O40" s="20">
        <f>IF($L40=0,0,IF(OR($C40="",COUNTIF($AB$14:$AB$21,$C40)=0),1,0))</f>
        <v/>
      </c>
      <c r="Q40" s="20">
        <f>IF(OR($L40=0,$A40="",$C40=$AB$15),0,IF($T40=0,1,0))</f>
        <v/>
      </c>
      <c r="R40" s="20">
        <f>IF(OR($L40=0,$C40=$AB$15,$C40=$AB$17),0,IF($E40="",1,0))</f>
        <v/>
      </c>
      <c r="S40" s="20">
        <f>IF($L40=0,0,IF(OR($M40=1,$N40=2,$O40=1),1,0))</f>
        <v/>
      </c>
      <c r="T40" s="20">
        <f>IF($L40=0,"",COUNTIFS(Communication!$B$14:$B$73,$A40,Communication!$P$14:$P$73,1)+COUNTIFS(Communication!$B$14:$B$73,$AG$14&amp;$C40,Communication!$P$14:$P$73,1))</f>
        <v/>
      </c>
      <c r="AF40" s="14">
        <f>IF(INDEX($A$14:$A$113,ROW()-21)="","",INDEX($A$14:$A$113,ROW()-21))</f>
        <v/>
      </c>
    </row>
    <row r="41" ht="18" customHeight="1">
      <c r="A41" s="18" t="n"/>
      <c r="B41" s="18" t="n"/>
      <c r="C41" s="18" t="n"/>
      <c r="D41" s="19" t="n"/>
      <c r="E41" s="18" t="n"/>
      <c r="F41" s="20">
        <f>IF($L41=0,"",COUNTIF(Communication!$B$14:$B$73,$A41)+COUNTIF(Communication!$B$14:$B$73,$AG$14&amp;$C41))</f>
        <v/>
      </c>
      <c r="G41" s="20">
        <f>IF($L41=0,"",COUNTIFS(Asks!$B$14:$B$113,$A41,Asks!$F$14:$F$113,""))</f>
        <v/>
      </c>
      <c r="H41" s="14">
        <f>IF($L41=0,"",IF($M41=1,"△ Name missing, used twice or starting with Everyone:",IF($O41=1,"△ Pick a role from the list",IF($R41=1,"△ Nobody on our side talks to them",IF($N41=2,"△ Our contact isn't a name on this tab",IF($Q41=1,"△ No message to them within 90 days","○ Clear"))))))</f>
        <v/>
      </c>
      <c r="I41" s="21" t="n"/>
      <c r="J41" s="18" t="n"/>
      <c r="L41" s="20">
        <f>IF(COUNTA($A41:$E41)&gt;0,1,0)</f>
        <v/>
      </c>
      <c r="M41" s="20">
        <f>IF($L41=0,0,IF(OR($A41="",LEFT($A41,LEN($AG$14))=$AG$14,COUNTIF($A$14:$A$113,$A41)&gt;1),1,0))</f>
        <v/>
      </c>
      <c r="N41" s="20">
        <f>IF($L41=0,"",IF($E41="",0,IF(COUNTIF($A$14:$A$113,$E41)&gt;0,1,2)))</f>
        <v/>
      </c>
      <c r="O41" s="20">
        <f>IF($L41=0,0,IF(OR($C41="",COUNTIF($AB$14:$AB$21,$C41)=0),1,0))</f>
        <v/>
      </c>
      <c r="Q41" s="20">
        <f>IF(OR($L41=0,$A41="",$C41=$AB$15),0,IF($T41=0,1,0))</f>
        <v/>
      </c>
      <c r="R41" s="20">
        <f>IF(OR($L41=0,$C41=$AB$15,$C41=$AB$17),0,IF($E41="",1,0))</f>
        <v/>
      </c>
      <c r="S41" s="20">
        <f>IF($L41=0,0,IF(OR($M41=1,$N41=2,$O41=1),1,0))</f>
        <v/>
      </c>
      <c r="T41" s="20">
        <f>IF($L41=0,"",COUNTIFS(Communication!$B$14:$B$73,$A41,Communication!$P$14:$P$73,1)+COUNTIFS(Communication!$B$14:$B$73,$AG$14&amp;$C41,Communication!$P$14:$P$73,1))</f>
        <v/>
      </c>
      <c r="AF41" s="14">
        <f>IF(INDEX($A$14:$A$113,ROW()-21)="","",INDEX($A$14:$A$113,ROW()-21))</f>
        <v/>
      </c>
    </row>
    <row r="42" ht="18" customHeight="1">
      <c r="A42" s="18" t="n"/>
      <c r="B42" s="18" t="n"/>
      <c r="C42" s="18" t="n"/>
      <c r="D42" s="19" t="n"/>
      <c r="E42" s="18" t="n"/>
      <c r="F42" s="20">
        <f>IF($L42=0,"",COUNTIF(Communication!$B$14:$B$73,$A42)+COUNTIF(Communication!$B$14:$B$73,$AG$14&amp;$C42))</f>
        <v/>
      </c>
      <c r="G42" s="20">
        <f>IF($L42=0,"",COUNTIFS(Asks!$B$14:$B$113,$A42,Asks!$F$14:$F$113,""))</f>
        <v/>
      </c>
      <c r="H42" s="14">
        <f>IF($L42=0,"",IF($M42=1,"△ Name missing, used twice or starting with Everyone:",IF($O42=1,"△ Pick a role from the list",IF($R42=1,"△ Nobody on our side talks to them",IF($N42=2,"△ Our contact isn't a name on this tab",IF($Q42=1,"△ No message to them within 90 days","○ Clear"))))))</f>
        <v/>
      </c>
      <c r="I42" s="21" t="n"/>
      <c r="J42" s="18" t="n"/>
      <c r="L42" s="20">
        <f>IF(COUNTA($A42:$E42)&gt;0,1,0)</f>
        <v/>
      </c>
      <c r="M42" s="20">
        <f>IF($L42=0,0,IF(OR($A42="",LEFT($A42,LEN($AG$14))=$AG$14,COUNTIF($A$14:$A$113,$A42)&gt;1),1,0))</f>
        <v/>
      </c>
      <c r="N42" s="20">
        <f>IF($L42=0,"",IF($E42="",0,IF(COUNTIF($A$14:$A$113,$E42)&gt;0,1,2)))</f>
        <v/>
      </c>
      <c r="O42" s="20">
        <f>IF($L42=0,0,IF(OR($C42="",COUNTIF($AB$14:$AB$21,$C42)=0),1,0))</f>
        <v/>
      </c>
      <c r="Q42" s="20">
        <f>IF(OR($L42=0,$A42="",$C42=$AB$15),0,IF($T42=0,1,0))</f>
        <v/>
      </c>
      <c r="R42" s="20">
        <f>IF(OR($L42=0,$C42=$AB$15,$C42=$AB$17),0,IF($E42="",1,0))</f>
        <v/>
      </c>
      <c r="S42" s="20">
        <f>IF($L42=0,0,IF(OR($M42=1,$N42=2,$O42=1),1,0))</f>
        <v/>
      </c>
      <c r="T42" s="20">
        <f>IF($L42=0,"",COUNTIFS(Communication!$B$14:$B$73,$A42,Communication!$P$14:$P$73,1)+COUNTIFS(Communication!$B$14:$B$73,$AG$14&amp;$C42,Communication!$P$14:$P$73,1))</f>
        <v/>
      </c>
      <c r="AF42" s="14">
        <f>IF(INDEX($A$14:$A$113,ROW()-21)="","",INDEX($A$14:$A$113,ROW()-21))</f>
        <v/>
      </c>
    </row>
    <row r="43" ht="18" customHeight="1">
      <c r="A43" s="18" t="n"/>
      <c r="B43" s="18" t="n"/>
      <c r="C43" s="18" t="n"/>
      <c r="D43" s="19" t="n"/>
      <c r="E43" s="18" t="n"/>
      <c r="F43" s="20">
        <f>IF($L43=0,"",COUNTIF(Communication!$B$14:$B$73,$A43)+COUNTIF(Communication!$B$14:$B$73,$AG$14&amp;$C43))</f>
        <v/>
      </c>
      <c r="G43" s="20">
        <f>IF($L43=0,"",COUNTIFS(Asks!$B$14:$B$113,$A43,Asks!$F$14:$F$113,""))</f>
        <v/>
      </c>
      <c r="H43" s="14">
        <f>IF($L43=0,"",IF($M43=1,"△ Name missing, used twice or starting with Everyone:",IF($O43=1,"△ Pick a role from the list",IF($R43=1,"△ Nobody on our side talks to them",IF($N43=2,"△ Our contact isn't a name on this tab",IF($Q43=1,"△ No message to them within 90 days","○ Clear"))))))</f>
        <v/>
      </c>
      <c r="I43" s="21" t="n"/>
      <c r="J43" s="18" t="n"/>
      <c r="L43" s="20">
        <f>IF(COUNTA($A43:$E43)&gt;0,1,0)</f>
        <v/>
      </c>
      <c r="M43" s="20">
        <f>IF($L43=0,0,IF(OR($A43="",LEFT($A43,LEN($AG$14))=$AG$14,COUNTIF($A$14:$A$113,$A43)&gt;1),1,0))</f>
        <v/>
      </c>
      <c r="N43" s="20">
        <f>IF($L43=0,"",IF($E43="",0,IF(COUNTIF($A$14:$A$113,$E43)&gt;0,1,2)))</f>
        <v/>
      </c>
      <c r="O43" s="20">
        <f>IF($L43=0,0,IF(OR($C43="",COUNTIF($AB$14:$AB$21,$C43)=0),1,0))</f>
        <v/>
      </c>
      <c r="Q43" s="20">
        <f>IF(OR($L43=0,$A43="",$C43=$AB$15),0,IF($T43=0,1,0))</f>
        <v/>
      </c>
      <c r="R43" s="20">
        <f>IF(OR($L43=0,$C43=$AB$15,$C43=$AB$17),0,IF($E43="",1,0))</f>
        <v/>
      </c>
      <c r="S43" s="20">
        <f>IF($L43=0,0,IF(OR($M43=1,$N43=2,$O43=1),1,0))</f>
        <v/>
      </c>
      <c r="T43" s="20">
        <f>IF($L43=0,"",COUNTIFS(Communication!$B$14:$B$73,$A43,Communication!$P$14:$P$73,1)+COUNTIFS(Communication!$B$14:$B$73,$AG$14&amp;$C43,Communication!$P$14:$P$73,1))</f>
        <v/>
      </c>
      <c r="AF43" s="14">
        <f>IF(INDEX($A$14:$A$113,ROW()-21)="","",INDEX($A$14:$A$113,ROW()-21))</f>
        <v/>
      </c>
    </row>
    <row r="44" ht="18" customHeight="1">
      <c r="A44" s="18" t="n"/>
      <c r="B44" s="18" t="n"/>
      <c r="C44" s="18" t="n"/>
      <c r="D44" s="19" t="n"/>
      <c r="E44" s="18" t="n"/>
      <c r="F44" s="20">
        <f>IF($L44=0,"",COUNTIF(Communication!$B$14:$B$73,$A44)+COUNTIF(Communication!$B$14:$B$73,$AG$14&amp;$C44))</f>
        <v/>
      </c>
      <c r="G44" s="20">
        <f>IF($L44=0,"",COUNTIFS(Asks!$B$14:$B$113,$A44,Asks!$F$14:$F$113,""))</f>
        <v/>
      </c>
      <c r="H44" s="14">
        <f>IF($L44=0,"",IF($M44=1,"△ Name missing, used twice or starting with Everyone:",IF($O44=1,"△ Pick a role from the list",IF($R44=1,"△ Nobody on our side talks to them",IF($N44=2,"△ Our contact isn't a name on this tab",IF($Q44=1,"△ No message to them within 90 days","○ Clear"))))))</f>
        <v/>
      </c>
      <c r="I44" s="21" t="n"/>
      <c r="J44" s="18" t="n"/>
      <c r="L44" s="20">
        <f>IF(COUNTA($A44:$E44)&gt;0,1,0)</f>
        <v/>
      </c>
      <c r="M44" s="20">
        <f>IF($L44=0,0,IF(OR($A44="",LEFT($A44,LEN($AG$14))=$AG$14,COUNTIF($A$14:$A$113,$A44)&gt;1),1,0))</f>
        <v/>
      </c>
      <c r="N44" s="20">
        <f>IF($L44=0,"",IF($E44="",0,IF(COUNTIF($A$14:$A$113,$E44)&gt;0,1,2)))</f>
        <v/>
      </c>
      <c r="O44" s="20">
        <f>IF($L44=0,0,IF(OR($C44="",COUNTIF($AB$14:$AB$21,$C44)=0),1,0))</f>
        <v/>
      </c>
      <c r="Q44" s="20">
        <f>IF(OR($L44=0,$A44="",$C44=$AB$15),0,IF($T44=0,1,0))</f>
        <v/>
      </c>
      <c r="R44" s="20">
        <f>IF(OR($L44=0,$C44=$AB$15,$C44=$AB$17),0,IF($E44="",1,0))</f>
        <v/>
      </c>
      <c r="S44" s="20">
        <f>IF($L44=0,0,IF(OR($M44=1,$N44=2,$O44=1),1,0))</f>
        <v/>
      </c>
      <c r="T44" s="20">
        <f>IF($L44=0,"",COUNTIFS(Communication!$B$14:$B$73,$A44,Communication!$P$14:$P$73,1)+COUNTIFS(Communication!$B$14:$B$73,$AG$14&amp;$C44,Communication!$P$14:$P$73,1))</f>
        <v/>
      </c>
      <c r="AF44" s="14">
        <f>IF(INDEX($A$14:$A$113,ROW()-21)="","",INDEX($A$14:$A$113,ROW()-21))</f>
        <v/>
      </c>
    </row>
    <row r="45" ht="18" customHeight="1">
      <c r="A45" s="18" t="n"/>
      <c r="B45" s="18" t="n"/>
      <c r="C45" s="18" t="n"/>
      <c r="D45" s="19" t="n"/>
      <c r="E45" s="18" t="n"/>
      <c r="F45" s="20">
        <f>IF($L45=0,"",COUNTIF(Communication!$B$14:$B$73,$A45)+COUNTIF(Communication!$B$14:$B$73,$AG$14&amp;$C45))</f>
        <v/>
      </c>
      <c r="G45" s="20">
        <f>IF($L45=0,"",COUNTIFS(Asks!$B$14:$B$113,$A45,Asks!$F$14:$F$113,""))</f>
        <v/>
      </c>
      <c r="H45" s="14">
        <f>IF($L45=0,"",IF($M45=1,"△ Name missing, used twice or starting with Everyone:",IF($O45=1,"△ Pick a role from the list",IF($R45=1,"△ Nobody on our side talks to them",IF($N45=2,"△ Our contact isn't a name on this tab",IF($Q45=1,"△ No message to them within 90 days","○ Clear"))))))</f>
        <v/>
      </c>
      <c r="I45" s="21" t="n"/>
      <c r="J45" s="18" t="n"/>
      <c r="L45" s="20">
        <f>IF(COUNTA($A45:$E45)&gt;0,1,0)</f>
        <v/>
      </c>
      <c r="M45" s="20">
        <f>IF($L45=0,0,IF(OR($A45="",LEFT($A45,LEN($AG$14))=$AG$14,COUNTIF($A$14:$A$113,$A45)&gt;1),1,0))</f>
        <v/>
      </c>
      <c r="N45" s="20">
        <f>IF($L45=0,"",IF($E45="",0,IF(COUNTIF($A$14:$A$113,$E45)&gt;0,1,2)))</f>
        <v/>
      </c>
      <c r="O45" s="20">
        <f>IF($L45=0,0,IF(OR($C45="",COUNTIF($AB$14:$AB$21,$C45)=0),1,0))</f>
        <v/>
      </c>
      <c r="Q45" s="20">
        <f>IF(OR($L45=0,$A45="",$C45=$AB$15),0,IF($T45=0,1,0))</f>
        <v/>
      </c>
      <c r="R45" s="20">
        <f>IF(OR($L45=0,$C45=$AB$15,$C45=$AB$17),0,IF($E45="",1,0))</f>
        <v/>
      </c>
      <c r="S45" s="20">
        <f>IF($L45=0,0,IF(OR($M45=1,$N45=2,$O45=1),1,0))</f>
        <v/>
      </c>
      <c r="T45" s="20">
        <f>IF($L45=0,"",COUNTIFS(Communication!$B$14:$B$73,$A45,Communication!$P$14:$P$73,1)+COUNTIFS(Communication!$B$14:$B$73,$AG$14&amp;$C45,Communication!$P$14:$P$73,1))</f>
        <v/>
      </c>
      <c r="AF45" s="14">
        <f>IF(INDEX($A$14:$A$113,ROW()-21)="","",INDEX($A$14:$A$113,ROW()-21))</f>
        <v/>
      </c>
    </row>
    <row r="46" ht="18" customHeight="1">
      <c r="A46" s="18" t="n"/>
      <c r="B46" s="18" t="n"/>
      <c r="C46" s="18" t="n"/>
      <c r="D46" s="19" t="n"/>
      <c r="E46" s="18" t="n"/>
      <c r="F46" s="20">
        <f>IF($L46=0,"",COUNTIF(Communication!$B$14:$B$73,$A46)+COUNTIF(Communication!$B$14:$B$73,$AG$14&amp;$C46))</f>
        <v/>
      </c>
      <c r="G46" s="20">
        <f>IF($L46=0,"",COUNTIFS(Asks!$B$14:$B$113,$A46,Asks!$F$14:$F$113,""))</f>
        <v/>
      </c>
      <c r="H46" s="14">
        <f>IF($L46=0,"",IF($M46=1,"△ Name missing, used twice or starting with Everyone:",IF($O46=1,"△ Pick a role from the list",IF($R46=1,"△ Nobody on our side talks to them",IF($N46=2,"△ Our contact isn't a name on this tab",IF($Q46=1,"△ No message to them within 90 days","○ Clear"))))))</f>
        <v/>
      </c>
      <c r="I46" s="21" t="n"/>
      <c r="J46" s="18" t="n"/>
      <c r="L46" s="20">
        <f>IF(COUNTA($A46:$E46)&gt;0,1,0)</f>
        <v/>
      </c>
      <c r="M46" s="20">
        <f>IF($L46=0,0,IF(OR($A46="",LEFT($A46,LEN($AG$14))=$AG$14,COUNTIF($A$14:$A$113,$A46)&gt;1),1,0))</f>
        <v/>
      </c>
      <c r="N46" s="20">
        <f>IF($L46=0,"",IF($E46="",0,IF(COUNTIF($A$14:$A$113,$E46)&gt;0,1,2)))</f>
        <v/>
      </c>
      <c r="O46" s="20">
        <f>IF($L46=0,0,IF(OR($C46="",COUNTIF($AB$14:$AB$21,$C46)=0),1,0))</f>
        <v/>
      </c>
      <c r="Q46" s="20">
        <f>IF(OR($L46=0,$A46="",$C46=$AB$15),0,IF($T46=0,1,0))</f>
        <v/>
      </c>
      <c r="R46" s="20">
        <f>IF(OR($L46=0,$C46=$AB$15,$C46=$AB$17),0,IF($E46="",1,0))</f>
        <v/>
      </c>
      <c r="S46" s="20">
        <f>IF($L46=0,0,IF(OR($M46=1,$N46=2,$O46=1),1,0))</f>
        <v/>
      </c>
      <c r="T46" s="20">
        <f>IF($L46=0,"",COUNTIFS(Communication!$B$14:$B$73,$A46,Communication!$P$14:$P$73,1)+COUNTIFS(Communication!$B$14:$B$73,$AG$14&amp;$C46,Communication!$P$14:$P$73,1))</f>
        <v/>
      </c>
      <c r="AF46" s="14">
        <f>IF(INDEX($A$14:$A$113,ROW()-21)="","",INDEX($A$14:$A$113,ROW()-21))</f>
        <v/>
      </c>
    </row>
    <row r="47" ht="18" customHeight="1">
      <c r="A47" s="18" t="n"/>
      <c r="B47" s="18" t="n"/>
      <c r="C47" s="18" t="n"/>
      <c r="D47" s="19" t="n"/>
      <c r="E47" s="18" t="n"/>
      <c r="F47" s="20">
        <f>IF($L47=0,"",COUNTIF(Communication!$B$14:$B$73,$A47)+COUNTIF(Communication!$B$14:$B$73,$AG$14&amp;$C47))</f>
        <v/>
      </c>
      <c r="G47" s="20">
        <f>IF($L47=0,"",COUNTIFS(Asks!$B$14:$B$113,$A47,Asks!$F$14:$F$113,""))</f>
        <v/>
      </c>
      <c r="H47" s="14">
        <f>IF($L47=0,"",IF($M47=1,"△ Name missing, used twice or starting with Everyone:",IF($O47=1,"△ Pick a role from the list",IF($R47=1,"△ Nobody on our side talks to them",IF($N47=2,"△ Our contact isn't a name on this tab",IF($Q47=1,"△ No message to them within 90 days","○ Clear"))))))</f>
        <v/>
      </c>
      <c r="I47" s="21" t="n"/>
      <c r="J47" s="18" t="n"/>
      <c r="L47" s="20">
        <f>IF(COUNTA($A47:$E47)&gt;0,1,0)</f>
        <v/>
      </c>
      <c r="M47" s="20">
        <f>IF($L47=0,0,IF(OR($A47="",LEFT($A47,LEN($AG$14))=$AG$14,COUNTIF($A$14:$A$113,$A47)&gt;1),1,0))</f>
        <v/>
      </c>
      <c r="N47" s="20">
        <f>IF($L47=0,"",IF($E47="",0,IF(COUNTIF($A$14:$A$113,$E47)&gt;0,1,2)))</f>
        <v/>
      </c>
      <c r="O47" s="20">
        <f>IF($L47=0,0,IF(OR($C47="",COUNTIF($AB$14:$AB$21,$C47)=0),1,0))</f>
        <v/>
      </c>
      <c r="Q47" s="20">
        <f>IF(OR($L47=0,$A47="",$C47=$AB$15),0,IF($T47=0,1,0))</f>
        <v/>
      </c>
      <c r="R47" s="20">
        <f>IF(OR($L47=0,$C47=$AB$15,$C47=$AB$17),0,IF($E47="",1,0))</f>
        <v/>
      </c>
      <c r="S47" s="20">
        <f>IF($L47=0,0,IF(OR($M47=1,$N47=2,$O47=1),1,0))</f>
        <v/>
      </c>
      <c r="T47" s="20">
        <f>IF($L47=0,"",COUNTIFS(Communication!$B$14:$B$73,$A47,Communication!$P$14:$P$73,1)+COUNTIFS(Communication!$B$14:$B$73,$AG$14&amp;$C47,Communication!$P$14:$P$73,1))</f>
        <v/>
      </c>
      <c r="AF47" s="14">
        <f>IF(INDEX($A$14:$A$113,ROW()-21)="","",INDEX($A$14:$A$113,ROW()-21))</f>
        <v/>
      </c>
    </row>
    <row r="48" ht="18" customHeight="1">
      <c r="A48" s="18" t="n"/>
      <c r="B48" s="18" t="n"/>
      <c r="C48" s="18" t="n"/>
      <c r="D48" s="19" t="n"/>
      <c r="E48" s="18" t="n"/>
      <c r="F48" s="20">
        <f>IF($L48=0,"",COUNTIF(Communication!$B$14:$B$73,$A48)+COUNTIF(Communication!$B$14:$B$73,$AG$14&amp;$C48))</f>
        <v/>
      </c>
      <c r="G48" s="20">
        <f>IF($L48=0,"",COUNTIFS(Asks!$B$14:$B$113,$A48,Asks!$F$14:$F$113,""))</f>
        <v/>
      </c>
      <c r="H48" s="14">
        <f>IF($L48=0,"",IF($M48=1,"△ Name missing, used twice or starting with Everyone:",IF($O48=1,"△ Pick a role from the list",IF($R48=1,"△ Nobody on our side talks to them",IF($N48=2,"△ Our contact isn't a name on this tab",IF($Q48=1,"△ No message to them within 90 days","○ Clear"))))))</f>
        <v/>
      </c>
      <c r="I48" s="21" t="n"/>
      <c r="J48" s="18" t="n"/>
      <c r="L48" s="20">
        <f>IF(COUNTA($A48:$E48)&gt;0,1,0)</f>
        <v/>
      </c>
      <c r="M48" s="20">
        <f>IF($L48=0,0,IF(OR($A48="",LEFT($A48,LEN($AG$14))=$AG$14,COUNTIF($A$14:$A$113,$A48)&gt;1),1,0))</f>
        <v/>
      </c>
      <c r="N48" s="20">
        <f>IF($L48=0,"",IF($E48="",0,IF(COUNTIF($A$14:$A$113,$E48)&gt;0,1,2)))</f>
        <v/>
      </c>
      <c r="O48" s="20">
        <f>IF($L48=0,0,IF(OR($C48="",COUNTIF($AB$14:$AB$21,$C48)=0),1,0))</f>
        <v/>
      </c>
      <c r="Q48" s="20">
        <f>IF(OR($L48=0,$A48="",$C48=$AB$15),0,IF($T48=0,1,0))</f>
        <v/>
      </c>
      <c r="R48" s="20">
        <f>IF(OR($L48=0,$C48=$AB$15,$C48=$AB$17),0,IF($E48="",1,0))</f>
        <v/>
      </c>
      <c r="S48" s="20">
        <f>IF($L48=0,0,IF(OR($M48=1,$N48=2,$O48=1),1,0))</f>
        <v/>
      </c>
      <c r="T48" s="20">
        <f>IF($L48=0,"",COUNTIFS(Communication!$B$14:$B$73,$A48,Communication!$P$14:$P$73,1)+COUNTIFS(Communication!$B$14:$B$73,$AG$14&amp;$C48,Communication!$P$14:$P$73,1))</f>
        <v/>
      </c>
      <c r="AF48" s="14">
        <f>IF(INDEX($A$14:$A$113,ROW()-21)="","",INDEX($A$14:$A$113,ROW()-21))</f>
        <v/>
      </c>
    </row>
    <row r="49" ht="18" customHeight="1">
      <c r="A49" s="18" t="n"/>
      <c r="B49" s="18" t="n"/>
      <c r="C49" s="18" t="n"/>
      <c r="D49" s="19" t="n"/>
      <c r="E49" s="18" t="n"/>
      <c r="F49" s="20">
        <f>IF($L49=0,"",COUNTIF(Communication!$B$14:$B$73,$A49)+COUNTIF(Communication!$B$14:$B$73,$AG$14&amp;$C49))</f>
        <v/>
      </c>
      <c r="G49" s="20">
        <f>IF($L49=0,"",COUNTIFS(Asks!$B$14:$B$113,$A49,Asks!$F$14:$F$113,""))</f>
        <v/>
      </c>
      <c r="H49" s="14">
        <f>IF($L49=0,"",IF($M49=1,"△ Name missing, used twice or starting with Everyone:",IF($O49=1,"△ Pick a role from the list",IF($R49=1,"△ Nobody on our side talks to them",IF($N49=2,"△ Our contact isn't a name on this tab",IF($Q49=1,"△ No message to them within 90 days","○ Clear"))))))</f>
        <v/>
      </c>
      <c r="I49" s="21" t="n"/>
      <c r="J49" s="18" t="n"/>
      <c r="L49" s="20">
        <f>IF(COUNTA($A49:$E49)&gt;0,1,0)</f>
        <v/>
      </c>
      <c r="M49" s="20">
        <f>IF($L49=0,0,IF(OR($A49="",LEFT($A49,LEN($AG$14))=$AG$14,COUNTIF($A$14:$A$113,$A49)&gt;1),1,0))</f>
        <v/>
      </c>
      <c r="N49" s="20">
        <f>IF($L49=0,"",IF($E49="",0,IF(COUNTIF($A$14:$A$113,$E49)&gt;0,1,2)))</f>
        <v/>
      </c>
      <c r="O49" s="20">
        <f>IF($L49=0,0,IF(OR($C49="",COUNTIF($AB$14:$AB$21,$C49)=0),1,0))</f>
        <v/>
      </c>
      <c r="Q49" s="20">
        <f>IF(OR($L49=0,$A49="",$C49=$AB$15),0,IF($T49=0,1,0))</f>
        <v/>
      </c>
      <c r="R49" s="20">
        <f>IF(OR($L49=0,$C49=$AB$15,$C49=$AB$17),0,IF($E49="",1,0))</f>
        <v/>
      </c>
      <c r="S49" s="20">
        <f>IF($L49=0,0,IF(OR($M49=1,$N49=2,$O49=1),1,0))</f>
        <v/>
      </c>
      <c r="T49" s="20">
        <f>IF($L49=0,"",COUNTIFS(Communication!$B$14:$B$73,$A49,Communication!$P$14:$P$73,1)+COUNTIFS(Communication!$B$14:$B$73,$AG$14&amp;$C49,Communication!$P$14:$P$73,1))</f>
        <v/>
      </c>
      <c r="AF49" s="14">
        <f>IF(INDEX($A$14:$A$113,ROW()-21)="","",INDEX($A$14:$A$113,ROW()-21))</f>
        <v/>
      </c>
    </row>
    <row r="50" ht="18" customHeight="1">
      <c r="A50" s="18" t="n"/>
      <c r="B50" s="18" t="n"/>
      <c r="C50" s="18" t="n"/>
      <c r="D50" s="19" t="n"/>
      <c r="E50" s="18" t="n"/>
      <c r="F50" s="20">
        <f>IF($L50=0,"",COUNTIF(Communication!$B$14:$B$73,$A50)+COUNTIF(Communication!$B$14:$B$73,$AG$14&amp;$C50))</f>
        <v/>
      </c>
      <c r="G50" s="20">
        <f>IF($L50=0,"",COUNTIFS(Asks!$B$14:$B$113,$A50,Asks!$F$14:$F$113,""))</f>
        <v/>
      </c>
      <c r="H50" s="14">
        <f>IF($L50=0,"",IF($M50=1,"△ Name missing, used twice or starting with Everyone:",IF($O50=1,"△ Pick a role from the list",IF($R50=1,"△ Nobody on our side talks to them",IF($N50=2,"△ Our contact isn't a name on this tab",IF($Q50=1,"△ No message to them within 90 days","○ Clear"))))))</f>
        <v/>
      </c>
      <c r="I50" s="21" t="n"/>
      <c r="J50" s="18" t="n"/>
      <c r="L50" s="20">
        <f>IF(COUNTA($A50:$E50)&gt;0,1,0)</f>
        <v/>
      </c>
      <c r="M50" s="20">
        <f>IF($L50=0,0,IF(OR($A50="",LEFT($A50,LEN($AG$14))=$AG$14,COUNTIF($A$14:$A$113,$A50)&gt;1),1,0))</f>
        <v/>
      </c>
      <c r="N50" s="20">
        <f>IF($L50=0,"",IF($E50="",0,IF(COUNTIF($A$14:$A$113,$E50)&gt;0,1,2)))</f>
        <v/>
      </c>
      <c r="O50" s="20">
        <f>IF($L50=0,0,IF(OR($C50="",COUNTIF($AB$14:$AB$21,$C50)=0),1,0))</f>
        <v/>
      </c>
      <c r="Q50" s="20">
        <f>IF(OR($L50=0,$A50="",$C50=$AB$15),0,IF($T50=0,1,0))</f>
        <v/>
      </c>
      <c r="R50" s="20">
        <f>IF(OR($L50=0,$C50=$AB$15,$C50=$AB$17),0,IF($E50="",1,0))</f>
        <v/>
      </c>
      <c r="S50" s="20">
        <f>IF($L50=0,0,IF(OR($M50=1,$N50=2,$O50=1),1,0))</f>
        <v/>
      </c>
      <c r="T50" s="20">
        <f>IF($L50=0,"",COUNTIFS(Communication!$B$14:$B$73,$A50,Communication!$P$14:$P$73,1)+COUNTIFS(Communication!$B$14:$B$73,$AG$14&amp;$C50,Communication!$P$14:$P$73,1))</f>
        <v/>
      </c>
      <c r="AF50" s="14">
        <f>IF(INDEX($A$14:$A$113,ROW()-21)="","",INDEX($A$14:$A$113,ROW()-21))</f>
        <v/>
      </c>
    </row>
    <row r="51" ht="18" customHeight="1">
      <c r="A51" s="18" t="n"/>
      <c r="B51" s="18" t="n"/>
      <c r="C51" s="18" t="n"/>
      <c r="D51" s="19" t="n"/>
      <c r="E51" s="18" t="n"/>
      <c r="F51" s="20">
        <f>IF($L51=0,"",COUNTIF(Communication!$B$14:$B$73,$A51)+COUNTIF(Communication!$B$14:$B$73,$AG$14&amp;$C51))</f>
        <v/>
      </c>
      <c r="G51" s="20">
        <f>IF($L51=0,"",COUNTIFS(Asks!$B$14:$B$113,$A51,Asks!$F$14:$F$113,""))</f>
        <v/>
      </c>
      <c r="H51" s="14">
        <f>IF($L51=0,"",IF($M51=1,"△ Name missing, used twice or starting with Everyone:",IF($O51=1,"△ Pick a role from the list",IF($R51=1,"△ Nobody on our side talks to them",IF($N51=2,"△ Our contact isn't a name on this tab",IF($Q51=1,"△ No message to them within 90 days","○ Clear"))))))</f>
        <v/>
      </c>
      <c r="I51" s="21" t="n"/>
      <c r="J51" s="18" t="n"/>
      <c r="L51" s="20">
        <f>IF(COUNTA($A51:$E51)&gt;0,1,0)</f>
        <v/>
      </c>
      <c r="M51" s="20">
        <f>IF($L51=0,0,IF(OR($A51="",LEFT($A51,LEN($AG$14))=$AG$14,COUNTIF($A$14:$A$113,$A51)&gt;1),1,0))</f>
        <v/>
      </c>
      <c r="N51" s="20">
        <f>IF($L51=0,"",IF($E51="",0,IF(COUNTIF($A$14:$A$113,$E51)&gt;0,1,2)))</f>
        <v/>
      </c>
      <c r="O51" s="20">
        <f>IF($L51=0,0,IF(OR($C51="",COUNTIF($AB$14:$AB$21,$C51)=0),1,0))</f>
        <v/>
      </c>
      <c r="Q51" s="20">
        <f>IF(OR($L51=0,$A51="",$C51=$AB$15),0,IF($T51=0,1,0))</f>
        <v/>
      </c>
      <c r="R51" s="20">
        <f>IF(OR($L51=0,$C51=$AB$15,$C51=$AB$17),0,IF($E51="",1,0))</f>
        <v/>
      </c>
      <c r="S51" s="20">
        <f>IF($L51=0,0,IF(OR($M51=1,$N51=2,$O51=1),1,0))</f>
        <v/>
      </c>
      <c r="T51" s="20">
        <f>IF($L51=0,"",COUNTIFS(Communication!$B$14:$B$73,$A51,Communication!$P$14:$P$73,1)+COUNTIFS(Communication!$B$14:$B$73,$AG$14&amp;$C51,Communication!$P$14:$P$73,1))</f>
        <v/>
      </c>
      <c r="AF51" s="14">
        <f>IF(INDEX($A$14:$A$113,ROW()-21)="","",INDEX($A$14:$A$113,ROW()-21))</f>
        <v/>
      </c>
    </row>
    <row r="52" ht="18" customHeight="1">
      <c r="A52" s="18" t="n"/>
      <c r="B52" s="18" t="n"/>
      <c r="C52" s="18" t="n"/>
      <c r="D52" s="19" t="n"/>
      <c r="E52" s="18" t="n"/>
      <c r="F52" s="20">
        <f>IF($L52=0,"",COUNTIF(Communication!$B$14:$B$73,$A52)+COUNTIF(Communication!$B$14:$B$73,$AG$14&amp;$C52))</f>
        <v/>
      </c>
      <c r="G52" s="20">
        <f>IF($L52=0,"",COUNTIFS(Asks!$B$14:$B$113,$A52,Asks!$F$14:$F$113,""))</f>
        <v/>
      </c>
      <c r="H52" s="14">
        <f>IF($L52=0,"",IF($M52=1,"△ Name missing, used twice or starting with Everyone:",IF($O52=1,"△ Pick a role from the list",IF($R52=1,"△ Nobody on our side talks to them",IF($N52=2,"△ Our contact isn't a name on this tab",IF($Q52=1,"△ No message to them within 90 days","○ Clear"))))))</f>
        <v/>
      </c>
      <c r="I52" s="21" t="n"/>
      <c r="J52" s="18" t="n"/>
      <c r="L52" s="20">
        <f>IF(COUNTA($A52:$E52)&gt;0,1,0)</f>
        <v/>
      </c>
      <c r="M52" s="20">
        <f>IF($L52=0,0,IF(OR($A52="",LEFT($A52,LEN($AG$14))=$AG$14,COUNTIF($A$14:$A$113,$A52)&gt;1),1,0))</f>
        <v/>
      </c>
      <c r="N52" s="20">
        <f>IF($L52=0,"",IF($E52="",0,IF(COUNTIF($A$14:$A$113,$E52)&gt;0,1,2)))</f>
        <v/>
      </c>
      <c r="O52" s="20">
        <f>IF($L52=0,0,IF(OR($C52="",COUNTIF($AB$14:$AB$21,$C52)=0),1,0))</f>
        <v/>
      </c>
      <c r="Q52" s="20">
        <f>IF(OR($L52=0,$A52="",$C52=$AB$15),0,IF($T52=0,1,0))</f>
        <v/>
      </c>
      <c r="R52" s="20">
        <f>IF(OR($L52=0,$C52=$AB$15,$C52=$AB$17),0,IF($E52="",1,0))</f>
        <v/>
      </c>
      <c r="S52" s="20">
        <f>IF($L52=0,0,IF(OR($M52=1,$N52=2,$O52=1),1,0))</f>
        <v/>
      </c>
      <c r="T52" s="20">
        <f>IF($L52=0,"",COUNTIFS(Communication!$B$14:$B$73,$A52,Communication!$P$14:$P$73,1)+COUNTIFS(Communication!$B$14:$B$73,$AG$14&amp;$C52,Communication!$P$14:$P$73,1))</f>
        <v/>
      </c>
      <c r="AF52" s="14">
        <f>IF(INDEX($A$14:$A$113,ROW()-21)="","",INDEX($A$14:$A$113,ROW()-21))</f>
        <v/>
      </c>
    </row>
    <row r="53" ht="18" customHeight="1">
      <c r="A53" s="18" t="n"/>
      <c r="B53" s="18" t="n"/>
      <c r="C53" s="18" t="n"/>
      <c r="D53" s="19" t="n"/>
      <c r="E53" s="18" t="n"/>
      <c r="F53" s="20">
        <f>IF($L53=0,"",COUNTIF(Communication!$B$14:$B$73,$A53)+COUNTIF(Communication!$B$14:$B$73,$AG$14&amp;$C53))</f>
        <v/>
      </c>
      <c r="G53" s="20">
        <f>IF($L53=0,"",COUNTIFS(Asks!$B$14:$B$113,$A53,Asks!$F$14:$F$113,""))</f>
        <v/>
      </c>
      <c r="H53" s="14">
        <f>IF($L53=0,"",IF($M53=1,"△ Name missing, used twice or starting with Everyone:",IF($O53=1,"△ Pick a role from the list",IF($R53=1,"△ Nobody on our side talks to them",IF($N53=2,"△ Our contact isn't a name on this tab",IF($Q53=1,"△ No message to them within 90 days","○ Clear"))))))</f>
        <v/>
      </c>
      <c r="I53" s="21" t="n"/>
      <c r="J53" s="18" t="n"/>
      <c r="L53" s="20">
        <f>IF(COUNTA($A53:$E53)&gt;0,1,0)</f>
        <v/>
      </c>
      <c r="M53" s="20">
        <f>IF($L53=0,0,IF(OR($A53="",LEFT($A53,LEN($AG$14))=$AG$14,COUNTIF($A$14:$A$113,$A53)&gt;1),1,0))</f>
        <v/>
      </c>
      <c r="N53" s="20">
        <f>IF($L53=0,"",IF($E53="",0,IF(COUNTIF($A$14:$A$113,$E53)&gt;0,1,2)))</f>
        <v/>
      </c>
      <c r="O53" s="20">
        <f>IF($L53=0,0,IF(OR($C53="",COUNTIF($AB$14:$AB$21,$C53)=0),1,0))</f>
        <v/>
      </c>
      <c r="Q53" s="20">
        <f>IF(OR($L53=0,$A53="",$C53=$AB$15),0,IF($T53=0,1,0))</f>
        <v/>
      </c>
      <c r="R53" s="20">
        <f>IF(OR($L53=0,$C53=$AB$15,$C53=$AB$17),0,IF($E53="",1,0))</f>
        <v/>
      </c>
      <c r="S53" s="20">
        <f>IF($L53=0,0,IF(OR($M53=1,$N53=2,$O53=1),1,0))</f>
        <v/>
      </c>
      <c r="T53" s="20">
        <f>IF($L53=0,"",COUNTIFS(Communication!$B$14:$B$73,$A53,Communication!$P$14:$P$73,1)+COUNTIFS(Communication!$B$14:$B$73,$AG$14&amp;$C53,Communication!$P$14:$P$73,1))</f>
        <v/>
      </c>
      <c r="AF53" s="14">
        <f>IF(INDEX($A$14:$A$113,ROW()-21)="","",INDEX($A$14:$A$113,ROW()-21))</f>
        <v/>
      </c>
    </row>
    <row r="54" ht="18" customHeight="1">
      <c r="A54" s="18" t="n"/>
      <c r="B54" s="18" t="n"/>
      <c r="C54" s="18" t="n"/>
      <c r="D54" s="19" t="n"/>
      <c r="E54" s="18" t="n"/>
      <c r="F54" s="20">
        <f>IF($L54=0,"",COUNTIF(Communication!$B$14:$B$73,$A54)+COUNTIF(Communication!$B$14:$B$73,$AG$14&amp;$C54))</f>
        <v/>
      </c>
      <c r="G54" s="20">
        <f>IF($L54=0,"",COUNTIFS(Asks!$B$14:$B$113,$A54,Asks!$F$14:$F$113,""))</f>
        <v/>
      </c>
      <c r="H54" s="14">
        <f>IF($L54=0,"",IF($M54=1,"△ Name missing, used twice or starting with Everyone:",IF($O54=1,"△ Pick a role from the list",IF($R54=1,"△ Nobody on our side talks to them",IF($N54=2,"△ Our contact isn't a name on this tab",IF($Q54=1,"△ No message to them within 90 days","○ Clear"))))))</f>
        <v/>
      </c>
      <c r="I54" s="21" t="n"/>
      <c r="J54" s="18" t="n"/>
      <c r="L54" s="20">
        <f>IF(COUNTA($A54:$E54)&gt;0,1,0)</f>
        <v/>
      </c>
      <c r="M54" s="20">
        <f>IF($L54=0,0,IF(OR($A54="",LEFT($A54,LEN($AG$14))=$AG$14,COUNTIF($A$14:$A$113,$A54)&gt;1),1,0))</f>
        <v/>
      </c>
      <c r="N54" s="20">
        <f>IF($L54=0,"",IF($E54="",0,IF(COUNTIF($A$14:$A$113,$E54)&gt;0,1,2)))</f>
        <v/>
      </c>
      <c r="O54" s="20">
        <f>IF($L54=0,0,IF(OR($C54="",COUNTIF($AB$14:$AB$21,$C54)=0),1,0))</f>
        <v/>
      </c>
      <c r="Q54" s="20">
        <f>IF(OR($L54=0,$A54="",$C54=$AB$15),0,IF($T54=0,1,0))</f>
        <v/>
      </c>
      <c r="R54" s="20">
        <f>IF(OR($L54=0,$C54=$AB$15,$C54=$AB$17),0,IF($E54="",1,0))</f>
        <v/>
      </c>
      <c r="S54" s="20">
        <f>IF($L54=0,0,IF(OR($M54=1,$N54=2,$O54=1),1,0))</f>
        <v/>
      </c>
      <c r="T54" s="20">
        <f>IF($L54=0,"",COUNTIFS(Communication!$B$14:$B$73,$A54,Communication!$P$14:$P$73,1)+COUNTIFS(Communication!$B$14:$B$73,$AG$14&amp;$C54,Communication!$P$14:$P$73,1))</f>
        <v/>
      </c>
      <c r="AF54" s="14">
        <f>IF(INDEX($A$14:$A$113,ROW()-21)="","",INDEX($A$14:$A$113,ROW()-21))</f>
        <v/>
      </c>
    </row>
    <row r="55" ht="18" customHeight="1">
      <c r="A55" s="18" t="n"/>
      <c r="B55" s="18" t="n"/>
      <c r="C55" s="18" t="n"/>
      <c r="D55" s="19" t="n"/>
      <c r="E55" s="18" t="n"/>
      <c r="F55" s="20">
        <f>IF($L55=0,"",COUNTIF(Communication!$B$14:$B$73,$A55)+COUNTIF(Communication!$B$14:$B$73,$AG$14&amp;$C55))</f>
        <v/>
      </c>
      <c r="G55" s="20">
        <f>IF($L55=0,"",COUNTIFS(Asks!$B$14:$B$113,$A55,Asks!$F$14:$F$113,""))</f>
        <v/>
      </c>
      <c r="H55" s="14">
        <f>IF($L55=0,"",IF($M55=1,"△ Name missing, used twice or starting with Everyone:",IF($O55=1,"△ Pick a role from the list",IF($R55=1,"△ Nobody on our side talks to them",IF($N55=2,"△ Our contact isn't a name on this tab",IF($Q55=1,"△ No message to them within 90 days","○ Clear"))))))</f>
        <v/>
      </c>
      <c r="I55" s="21" t="n"/>
      <c r="J55" s="18" t="n"/>
      <c r="L55" s="20">
        <f>IF(COUNTA($A55:$E55)&gt;0,1,0)</f>
        <v/>
      </c>
      <c r="M55" s="20">
        <f>IF($L55=0,0,IF(OR($A55="",LEFT($A55,LEN($AG$14))=$AG$14,COUNTIF($A$14:$A$113,$A55)&gt;1),1,0))</f>
        <v/>
      </c>
      <c r="N55" s="20">
        <f>IF($L55=0,"",IF($E55="",0,IF(COUNTIF($A$14:$A$113,$E55)&gt;0,1,2)))</f>
        <v/>
      </c>
      <c r="O55" s="20">
        <f>IF($L55=0,0,IF(OR($C55="",COUNTIF($AB$14:$AB$21,$C55)=0),1,0))</f>
        <v/>
      </c>
      <c r="Q55" s="20">
        <f>IF(OR($L55=0,$A55="",$C55=$AB$15),0,IF($T55=0,1,0))</f>
        <v/>
      </c>
      <c r="R55" s="20">
        <f>IF(OR($L55=0,$C55=$AB$15,$C55=$AB$17),0,IF($E55="",1,0))</f>
        <v/>
      </c>
      <c r="S55" s="20">
        <f>IF($L55=0,0,IF(OR($M55=1,$N55=2,$O55=1),1,0))</f>
        <v/>
      </c>
      <c r="T55" s="20">
        <f>IF($L55=0,"",COUNTIFS(Communication!$B$14:$B$73,$A55,Communication!$P$14:$P$73,1)+COUNTIFS(Communication!$B$14:$B$73,$AG$14&amp;$C55,Communication!$P$14:$P$73,1))</f>
        <v/>
      </c>
      <c r="AF55" s="14">
        <f>IF(INDEX($A$14:$A$113,ROW()-21)="","",INDEX($A$14:$A$113,ROW()-21))</f>
        <v/>
      </c>
    </row>
    <row r="56" ht="18" customHeight="1">
      <c r="A56" s="18" t="n"/>
      <c r="B56" s="18" t="n"/>
      <c r="C56" s="18" t="n"/>
      <c r="D56" s="19" t="n"/>
      <c r="E56" s="18" t="n"/>
      <c r="F56" s="20">
        <f>IF($L56=0,"",COUNTIF(Communication!$B$14:$B$73,$A56)+COUNTIF(Communication!$B$14:$B$73,$AG$14&amp;$C56))</f>
        <v/>
      </c>
      <c r="G56" s="20">
        <f>IF($L56=0,"",COUNTIFS(Asks!$B$14:$B$113,$A56,Asks!$F$14:$F$113,""))</f>
        <v/>
      </c>
      <c r="H56" s="14">
        <f>IF($L56=0,"",IF($M56=1,"△ Name missing, used twice or starting with Everyone:",IF($O56=1,"△ Pick a role from the list",IF($R56=1,"△ Nobody on our side talks to them",IF($N56=2,"△ Our contact isn't a name on this tab",IF($Q56=1,"△ No message to them within 90 days","○ Clear"))))))</f>
        <v/>
      </c>
      <c r="I56" s="21" t="n"/>
      <c r="J56" s="18" t="n"/>
      <c r="L56" s="20">
        <f>IF(COUNTA($A56:$E56)&gt;0,1,0)</f>
        <v/>
      </c>
      <c r="M56" s="20">
        <f>IF($L56=0,0,IF(OR($A56="",LEFT($A56,LEN($AG$14))=$AG$14,COUNTIF($A$14:$A$113,$A56)&gt;1),1,0))</f>
        <v/>
      </c>
      <c r="N56" s="20">
        <f>IF($L56=0,"",IF($E56="",0,IF(COUNTIF($A$14:$A$113,$E56)&gt;0,1,2)))</f>
        <v/>
      </c>
      <c r="O56" s="20">
        <f>IF($L56=0,0,IF(OR($C56="",COUNTIF($AB$14:$AB$21,$C56)=0),1,0))</f>
        <v/>
      </c>
      <c r="Q56" s="20">
        <f>IF(OR($L56=0,$A56="",$C56=$AB$15),0,IF($T56=0,1,0))</f>
        <v/>
      </c>
      <c r="R56" s="20">
        <f>IF(OR($L56=0,$C56=$AB$15,$C56=$AB$17),0,IF($E56="",1,0))</f>
        <v/>
      </c>
      <c r="S56" s="20">
        <f>IF($L56=0,0,IF(OR($M56=1,$N56=2,$O56=1),1,0))</f>
        <v/>
      </c>
      <c r="T56" s="20">
        <f>IF($L56=0,"",COUNTIFS(Communication!$B$14:$B$73,$A56,Communication!$P$14:$P$73,1)+COUNTIFS(Communication!$B$14:$B$73,$AG$14&amp;$C56,Communication!$P$14:$P$73,1))</f>
        <v/>
      </c>
      <c r="AF56" s="14">
        <f>IF(INDEX($A$14:$A$113,ROW()-21)="","",INDEX($A$14:$A$113,ROW()-21))</f>
        <v/>
      </c>
    </row>
    <row r="57" ht="18" customHeight="1">
      <c r="A57" s="18" t="n"/>
      <c r="B57" s="18" t="n"/>
      <c r="C57" s="18" t="n"/>
      <c r="D57" s="19" t="n"/>
      <c r="E57" s="18" t="n"/>
      <c r="F57" s="20">
        <f>IF($L57=0,"",COUNTIF(Communication!$B$14:$B$73,$A57)+COUNTIF(Communication!$B$14:$B$73,$AG$14&amp;$C57))</f>
        <v/>
      </c>
      <c r="G57" s="20">
        <f>IF($L57=0,"",COUNTIFS(Asks!$B$14:$B$113,$A57,Asks!$F$14:$F$113,""))</f>
        <v/>
      </c>
      <c r="H57" s="14">
        <f>IF($L57=0,"",IF($M57=1,"△ Name missing, used twice or starting with Everyone:",IF($O57=1,"△ Pick a role from the list",IF($R57=1,"△ Nobody on our side talks to them",IF($N57=2,"△ Our contact isn't a name on this tab",IF($Q57=1,"△ No message to them within 90 days","○ Clear"))))))</f>
        <v/>
      </c>
      <c r="I57" s="21" t="n"/>
      <c r="J57" s="18" t="n"/>
      <c r="L57" s="20">
        <f>IF(COUNTA($A57:$E57)&gt;0,1,0)</f>
        <v/>
      </c>
      <c r="M57" s="20">
        <f>IF($L57=0,0,IF(OR($A57="",LEFT($A57,LEN($AG$14))=$AG$14,COUNTIF($A$14:$A$113,$A57)&gt;1),1,0))</f>
        <v/>
      </c>
      <c r="N57" s="20">
        <f>IF($L57=0,"",IF($E57="",0,IF(COUNTIF($A$14:$A$113,$E57)&gt;0,1,2)))</f>
        <v/>
      </c>
      <c r="O57" s="20">
        <f>IF($L57=0,0,IF(OR($C57="",COUNTIF($AB$14:$AB$21,$C57)=0),1,0))</f>
        <v/>
      </c>
      <c r="Q57" s="20">
        <f>IF(OR($L57=0,$A57="",$C57=$AB$15),0,IF($T57=0,1,0))</f>
        <v/>
      </c>
      <c r="R57" s="20">
        <f>IF(OR($L57=0,$C57=$AB$15,$C57=$AB$17),0,IF($E57="",1,0))</f>
        <v/>
      </c>
      <c r="S57" s="20">
        <f>IF($L57=0,0,IF(OR($M57=1,$N57=2,$O57=1),1,0))</f>
        <v/>
      </c>
      <c r="T57" s="20">
        <f>IF($L57=0,"",COUNTIFS(Communication!$B$14:$B$73,$A57,Communication!$P$14:$P$73,1)+COUNTIFS(Communication!$B$14:$B$73,$AG$14&amp;$C57,Communication!$P$14:$P$73,1))</f>
        <v/>
      </c>
      <c r="AF57" s="14">
        <f>IF(INDEX($A$14:$A$113,ROW()-21)="","",INDEX($A$14:$A$113,ROW()-21))</f>
        <v/>
      </c>
    </row>
    <row r="58" ht="18" customHeight="1">
      <c r="A58" s="18" t="n"/>
      <c r="B58" s="18" t="n"/>
      <c r="C58" s="18" t="n"/>
      <c r="D58" s="19" t="n"/>
      <c r="E58" s="18" t="n"/>
      <c r="F58" s="20">
        <f>IF($L58=0,"",COUNTIF(Communication!$B$14:$B$73,$A58)+COUNTIF(Communication!$B$14:$B$73,$AG$14&amp;$C58))</f>
        <v/>
      </c>
      <c r="G58" s="20">
        <f>IF($L58=0,"",COUNTIFS(Asks!$B$14:$B$113,$A58,Asks!$F$14:$F$113,""))</f>
        <v/>
      </c>
      <c r="H58" s="14">
        <f>IF($L58=0,"",IF($M58=1,"△ Name missing, used twice or starting with Everyone:",IF($O58=1,"△ Pick a role from the list",IF($R58=1,"△ Nobody on our side talks to them",IF($N58=2,"△ Our contact isn't a name on this tab",IF($Q58=1,"△ No message to them within 90 days","○ Clear"))))))</f>
        <v/>
      </c>
      <c r="I58" s="21" t="n"/>
      <c r="J58" s="18" t="n"/>
      <c r="L58" s="20">
        <f>IF(COUNTA($A58:$E58)&gt;0,1,0)</f>
        <v/>
      </c>
      <c r="M58" s="20">
        <f>IF($L58=0,0,IF(OR($A58="",LEFT($A58,LEN($AG$14))=$AG$14,COUNTIF($A$14:$A$113,$A58)&gt;1),1,0))</f>
        <v/>
      </c>
      <c r="N58" s="20">
        <f>IF($L58=0,"",IF($E58="",0,IF(COUNTIF($A$14:$A$113,$E58)&gt;0,1,2)))</f>
        <v/>
      </c>
      <c r="O58" s="20">
        <f>IF($L58=0,0,IF(OR($C58="",COUNTIF($AB$14:$AB$21,$C58)=0),1,0))</f>
        <v/>
      </c>
      <c r="Q58" s="20">
        <f>IF(OR($L58=0,$A58="",$C58=$AB$15),0,IF($T58=0,1,0))</f>
        <v/>
      </c>
      <c r="R58" s="20">
        <f>IF(OR($L58=0,$C58=$AB$15,$C58=$AB$17),0,IF($E58="",1,0))</f>
        <v/>
      </c>
      <c r="S58" s="20">
        <f>IF($L58=0,0,IF(OR($M58=1,$N58=2,$O58=1),1,0))</f>
        <v/>
      </c>
      <c r="T58" s="20">
        <f>IF($L58=0,"",COUNTIFS(Communication!$B$14:$B$73,$A58,Communication!$P$14:$P$73,1)+COUNTIFS(Communication!$B$14:$B$73,$AG$14&amp;$C58,Communication!$P$14:$P$73,1))</f>
        <v/>
      </c>
      <c r="AF58" s="14">
        <f>IF(INDEX($A$14:$A$113,ROW()-21)="","",INDEX($A$14:$A$113,ROW()-21))</f>
        <v/>
      </c>
    </row>
    <row r="59" ht="18" customHeight="1">
      <c r="A59" s="18" t="n"/>
      <c r="B59" s="18" t="n"/>
      <c r="C59" s="18" t="n"/>
      <c r="D59" s="19" t="n"/>
      <c r="E59" s="18" t="n"/>
      <c r="F59" s="20">
        <f>IF($L59=0,"",COUNTIF(Communication!$B$14:$B$73,$A59)+COUNTIF(Communication!$B$14:$B$73,$AG$14&amp;$C59))</f>
        <v/>
      </c>
      <c r="G59" s="20">
        <f>IF($L59=0,"",COUNTIFS(Asks!$B$14:$B$113,$A59,Asks!$F$14:$F$113,""))</f>
        <v/>
      </c>
      <c r="H59" s="14">
        <f>IF($L59=0,"",IF($M59=1,"△ Name missing, used twice or starting with Everyone:",IF($O59=1,"△ Pick a role from the list",IF($R59=1,"△ Nobody on our side talks to them",IF($N59=2,"△ Our contact isn't a name on this tab",IF($Q59=1,"△ No message to them within 90 days","○ Clear"))))))</f>
        <v/>
      </c>
      <c r="I59" s="21" t="n"/>
      <c r="J59" s="18" t="n"/>
      <c r="L59" s="20">
        <f>IF(COUNTA($A59:$E59)&gt;0,1,0)</f>
        <v/>
      </c>
      <c r="M59" s="20">
        <f>IF($L59=0,0,IF(OR($A59="",LEFT($A59,LEN($AG$14))=$AG$14,COUNTIF($A$14:$A$113,$A59)&gt;1),1,0))</f>
        <v/>
      </c>
      <c r="N59" s="20">
        <f>IF($L59=0,"",IF($E59="",0,IF(COUNTIF($A$14:$A$113,$E59)&gt;0,1,2)))</f>
        <v/>
      </c>
      <c r="O59" s="20">
        <f>IF($L59=0,0,IF(OR($C59="",COUNTIF($AB$14:$AB$21,$C59)=0),1,0))</f>
        <v/>
      </c>
      <c r="Q59" s="20">
        <f>IF(OR($L59=0,$A59="",$C59=$AB$15),0,IF($T59=0,1,0))</f>
        <v/>
      </c>
      <c r="R59" s="20">
        <f>IF(OR($L59=0,$C59=$AB$15,$C59=$AB$17),0,IF($E59="",1,0))</f>
        <v/>
      </c>
      <c r="S59" s="20">
        <f>IF($L59=0,0,IF(OR($M59=1,$N59=2,$O59=1),1,0))</f>
        <v/>
      </c>
      <c r="T59" s="20">
        <f>IF($L59=0,"",COUNTIFS(Communication!$B$14:$B$73,$A59,Communication!$P$14:$P$73,1)+COUNTIFS(Communication!$B$14:$B$73,$AG$14&amp;$C59,Communication!$P$14:$P$73,1))</f>
        <v/>
      </c>
      <c r="AF59" s="14">
        <f>IF(INDEX($A$14:$A$113,ROW()-21)="","",INDEX($A$14:$A$113,ROW()-21))</f>
        <v/>
      </c>
    </row>
    <row r="60" ht="18" customHeight="1">
      <c r="A60" s="18" t="n"/>
      <c r="B60" s="18" t="n"/>
      <c r="C60" s="18" t="n"/>
      <c r="D60" s="19" t="n"/>
      <c r="E60" s="18" t="n"/>
      <c r="F60" s="20">
        <f>IF($L60=0,"",COUNTIF(Communication!$B$14:$B$73,$A60)+COUNTIF(Communication!$B$14:$B$73,$AG$14&amp;$C60))</f>
        <v/>
      </c>
      <c r="G60" s="20">
        <f>IF($L60=0,"",COUNTIFS(Asks!$B$14:$B$113,$A60,Asks!$F$14:$F$113,""))</f>
        <v/>
      </c>
      <c r="H60" s="14">
        <f>IF($L60=0,"",IF($M60=1,"△ Name missing, used twice or starting with Everyone:",IF($O60=1,"△ Pick a role from the list",IF($R60=1,"△ Nobody on our side talks to them",IF($N60=2,"△ Our contact isn't a name on this tab",IF($Q60=1,"△ No message to them within 90 days","○ Clear"))))))</f>
        <v/>
      </c>
      <c r="I60" s="21" t="n"/>
      <c r="J60" s="18" t="n"/>
      <c r="L60" s="20">
        <f>IF(COUNTA($A60:$E60)&gt;0,1,0)</f>
        <v/>
      </c>
      <c r="M60" s="20">
        <f>IF($L60=0,0,IF(OR($A60="",LEFT($A60,LEN($AG$14))=$AG$14,COUNTIF($A$14:$A$113,$A60)&gt;1),1,0))</f>
        <v/>
      </c>
      <c r="N60" s="20">
        <f>IF($L60=0,"",IF($E60="",0,IF(COUNTIF($A$14:$A$113,$E60)&gt;0,1,2)))</f>
        <v/>
      </c>
      <c r="O60" s="20">
        <f>IF($L60=0,0,IF(OR($C60="",COUNTIF($AB$14:$AB$21,$C60)=0),1,0))</f>
        <v/>
      </c>
      <c r="Q60" s="20">
        <f>IF(OR($L60=0,$A60="",$C60=$AB$15),0,IF($T60=0,1,0))</f>
        <v/>
      </c>
      <c r="R60" s="20">
        <f>IF(OR($L60=0,$C60=$AB$15,$C60=$AB$17),0,IF($E60="",1,0))</f>
        <v/>
      </c>
      <c r="S60" s="20">
        <f>IF($L60=0,0,IF(OR($M60=1,$N60=2,$O60=1),1,0))</f>
        <v/>
      </c>
      <c r="T60" s="20">
        <f>IF($L60=0,"",COUNTIFS(Communication!$B$14:$B$73,$A60,Communication!$P$14:$P$73,1)+COUNTIFS(Communication!$B$14:$B$73,$AG$14&amp;$C60,Communication!$P$14:$P$73,1))</f>
        <v/>
      </c>
      <c r="AF60" s="14">
        <f>IF(INDEX($A$14:$A$113,ROW()-21)="","",INDEX($A$14:$A$113,ROW()-21))</f>
        <v/>
      </c>
    </row>
    <row r="61" ht="18" customHeight="1">
      <c r="A61" s="18" t="n"/>
      <c r="B61" s="18" t="n"/>
      <c r="C61" s="18" t="n"/>
      <c r="D61" s="19" t="n"/>
      <c r="E61" s="18" t="n"/>
      <c r="F61" s="20">
        <f>IF($L61=0,"",COUNTIF(Communication!$B$14:$B$73,$A61)+COUNTIF(Communication!$B$14:$B$73,$AG$14&amp;$C61))</f>
        <v/>
      </c>
      <c r="G61" s="20">
        <f>IF($L61=0,"",COUNTIFS(Asks!$B$14:$B$113,$A61,Asks!$F$14:$F$113,""))</f>
        <v/>
      </c>
      <c r="H61" s="14">
        <f>IF($L61=0,"",IF($M61=1,"△ Name missing, used twice or starting with Everyone:",IF($O61=1,"△ Pick a role from the list",IF($R61=1,"△ Nobody on our side talks to them",IF($N61=2,"△ Our contact isn't a name on this tab",IF($Q61=1,"△ No message to them within 90 days","○ Clear"))))))</f>
        <v/>
      </c>
      <c r="I61" s="21" t="n"/>
      <c r="J61" s="18" t="n"/>
      <c r="L61" s="20">
        <f>IF(COUNTA($A61:$E61)&gt;0,1,0)</f>
        <v/>
      </c>
      <c r="M61" s="20">
        <f>IF($L61=0,0,IF(OR($A61="",LEFT($A61,LEN($AG$14))=$AG$14,COUNTIF($A$14:$A$113,$A61)&gt;1),1,0))</f>
        <v/>
      </c>
      <c r="N61" s="20">
        <f>IF($L61=0,"",IF($E61="",0,IF(COUNTIF($A$14:$A$113,$E61)&gt;0,1,2)))</f>
        <v/>
      </c>
      <c r="O61" s="20">
        <f>IF($L61=0,0,IF(OR($C61="",COUNTIF($AB$14:$AB$21,$C61)=0),1,0))</f>
        <v/>
      </c>
      <c r="Q61" s="20">
        <f>IF(OR($L61=0,$A61="",$C61=$AB$15),0,IF($T61=0,1,0))</f>
        <v/>
      </c>
      <c r="R61" s="20">
        <f>IF(OR($L61=0,$C61=$AB$15,$C61=$AB$17),0,IF($E61="",1,0))</f>
        <v/>
      </c>
      <c r="S61" s="20">
        <f>IF($L61=0,0,IF(OR($M61=1,$N61=2,$O61=1),1,0))</f>
        <v/>
      </c>
      <c r="T61" s="20">
        <f>IF($L61=0,"",COUNTIFS(Communication!$B$14:$B$73,$A61,Communication!$P$14:$P$73,1)+COUNTIFS(Communication!$B$14:$B$73,$AG$14&amp;$C61,Communication!$P$14:$P$73,1))</f>
        <v/>
      </c>
      <c r="AF61" s="14">
        <f>IF(INDEX($A$14:$A$113,ROW()-21)="","",INDEX($A$14:$A$113,ROW()-21))</f>
        <v/>
      </c>
    </row>
    <row r="62" ht="18" customHeight="1">
      <c r="A62" s="18" t="n"/>
      <c r="B62" s="18" t="n"/>
      <c r="C62" s="18" t="n"/>
      <c r="D62" s="19" t="n"/>
      <c r="E62" s="18" t="n"/>
      <c r="F62" s="20">
        <f>IF($L62=0,"",COUNTIF(Communication!$B$14:$B$73,$A62)+COUNTIF(Communication!$B$14:$B$73,$AG$14&amp;$C62))</f>
        <v/>
      </c>
      <c r="G62" s="20">
        <f>IF($L62=0,"",COUNTIFS(Asks!$B$14:$B$113,$A62,Asks!$F$14:$F$113,""))</f>
        <v/>
      </c>
      <c r="H62" s="14">
        <f>IF($L62=0,"",IF($M62=1,"△ Name missing, used twice or starting with Everyone:",IF($O62=1,"△ Pick a role from the list",IF($R62=1,"△ Nobody on our side talks to them",IF($N62=2,"△ Our contact isn't a name on this tab",IF($Q62=1,"△ No message to them within 90 days","○ Clear"))))))</f>
        <v/>
      </c>
      <c r="I62" s="21" t="n"/>
      <c r="J62" s="18" t="n"/>
      <c r="L62" s="20">
        <f>IF(COUNTA($A62:$E62)&gt;0,1,0)</f>
        <v/>
      </c>
      <c r="M62" s="20">
        <f>IF($L62=0,0,IF(OR($A62="",LEFT($A62,LEN($AG$14))=$AG$14,COUNTIF($A$14:$A$113,$A62)&gt;1),1,0))</f>
        <v/>
      </c>
      <c r="N62" s="20">
        <f>IF($L62=0,"",IF($E62="",0,IF(COUNTIF($A$14:$A$113,$E62)&gt;0,1,2)))</f>
        <v/>
      </c>
      <c r="O62" s="20">
        <f>IF($L62=0,0,IF(OR($C62="",COUNTIF($AB$14:$AB$21,$C62)=0),1,0))</f>
        <v/>
      </c>
      <c r="Q62" s="20">
        <f>IF(OR($L62=0,$A62="",$C62=$AB$15),0,IF($T62=0,1,0))</f>
        <v/>
      </c>
      <c r="R62" s="20">
        <f>IF(OR($L62=0,$C62=$AB$15,$C62=$AB$17),0,IF($E62="",1,0))</f>
        <v/>
      </c>
      <c r="S62" s="20">
        <f>IF($L62=0,0,IF(OR($M62=1,$N62=2,$O62=1),1,0))</f>
        <v/>
      </c>
      <c r="T62" s="20">
        <f>IF($L62=0,"",COUNTIFS(Communication!$B$14:$B$73,$A62,Communication!$P$14:$P$73,1)+COUNTIFS(Communication!$B$14:$B$73,$AG$14&amp;$C62,Communication!$P$14:$P$73,1))</f>
        <v/>
      </c>
      <c r="AF62" s="14">
        <f>IF(INDEX($A$14:$A$113,ROW()-21)="","",INDEX($A$14:$A$113,ROW()-21))</f>
        <v/>
      </c>
    </row>
    <row r="63" ht="18" customHeight="1">
      <c r="A63" s="18" t="n"/>
      <c r="B63" s="18" t="n"/>
      <c r="C63" s="18" t="n"/>
      <c r="D63" s="19" t="n"/>
      <c r="E63" s="18" t="n"/>
      <c r="F63" s="20">
        <f>IF($L63=0,"",COUNTIF(Communication!$B$14:$B$73,$A63)+COUNTIF(Communication!$B$14:$B$73,$AG$14&amp;$C63))</f>
        <v/>
      </c>
      <c r="G63" s="20">
        <f>IF($L63=0,"",COUNTIFS(Asks!$B$14:$B$113,$A63,Asks!$F$14:$F$113,""))</f>
        <v/>
      </c>
      <c r="H63" s="14">
        <f>IF($L63=0,"",IF($M63=1,"△ Name missing, used twice or starting with Everyone:",IF($O63=1,"△ Pick a role from the list",IF($R63=1,"△ Nobody on our side talks to them",IF($N63=2,"△ Our contact isn't a name on this tab",IF($Q63=1,"△ No message to them within 90 days","○ Clear"))))))</f>
        <v/>
      </c>
      <c r="I63" s="21" t="n"/>
      <c r="J63" s="18" t="n"/>
      <c r="L63" s="20">
        <f>IF(COUNTA($A63:$E63)&gt;0,1,0)</f>
        <v/>
      </c>
      <c r="M63" s="20">
        <f>IF($L63=0,0,IF(OR($A63="",LEFT($A63,LEN($AG$14))=$AG$14,COUNTIF($A$14:$A$113,$A63)&gt;1),1,0))</f>
        <v/>
      </c>
      <c r="N63" s="20">
        <f>IF($L63=0,"",IF($E63="",0,IF(COUNTIF($A$14:$A$113,$E63)&gt;0,1,2)))</f>
        <v/>
      </c>
      <c r="O63" s="20">
        <f>IF($L63=0,0,IF(OR($C63="",COUNTIF($AB$14:$AB$21,$C63)=0),1,0))</f>
        <v/>
      </c>
      <c r="Q63" s="20">
        <f>IF(OR($L63=0,$A63="",$C63=$AB$15),0,IF($T63=0,1,0))</f>
        <v/>
      </c>
      <c r="R63" s="20">
        <f>IF(OR($L63=0,$C63=$AB$15,$C63=$AB$17),0,IF($E63="",1,0))</f>
        <v/>
      </c>
      <c r="S63" s="20">
        <f>IF($L63=0,0,IF(OR($M63=1,$N63=2,$O63=1),1,0))</f>
        <v/>
      </c>
      <c r="T63" s="20">
        <f>IF($L63=0,"",COUNTIFS(Communication!$B$14:$B$73,$A63,Communication!$P$14:$P$73,1)+COUNTIFS(Communication!$B$14:$B$73,$AG$14&amp;$C63,Communication!$P$14:$P$73,1))</f>
        <v/>
      </c>
      <c r="AF63" s="14">
        <f>IF(INDEX($A$14:$A$113,ROW()-21)="","",INDEX($A$14:$A$113,ROW()-21))</f>
        <v/>
      </c>
    </row>
    <row r="64" ht="18" customHeight="1">
      <c r="A64" s="18" t="n"/>
      <c r="B64" s="18" t="n"/>
      <c r="C64" s="18" t="n"/>
      <c r="D64" s="19" t="n"/>
      <c r="E64" s="18" t="n"/>
      <c r="F64" s="20">
        <f>IF($L64=0,"",COUNTIF(Communication!$B$14:$B$73,$A64)+COUNTIF(Communication!$B$14:$B$73,$AG$14&amp;$C64))</f>
        <v/>
      </c>
      <c r="G64" s="20">
        <f>IF($L64=0,"",COUNTIFS(Asks!$B$14:$B$113,$A64,Asks!$F$14:$F$113,""))</f>
        <v/>
      </c>
      <c r="H64" s="14">
        <f>IF($L64=0,"",IF($M64=1,"△ Name missing, used twice or starting with Everyone:",IF($O64=1,"△ Pick a role from the list",IF($R64=1,"△ Nobody on our side talks to them",IF($N64=2,"△ Our contact isn't a name on this tab",IF($Q64=1,"△ No message to them within 90 days","○ Clear"))))))</f>
        <v/>
      </c>
      <c r="I64" s="21" t="n"/>
      <c r="J64" s="18" t="n"/>
      <c r="L64" s="20">
        <f>IF(COUNTA($A64:$E64)&gt;0,1,0)</f>
        <v/>
      </c>
      <c r="M64" s="20">
        <f>IF($L64=0,0,IF(OR($A64="",LEFT($A64,LEN($AG$14))=$AG$14,COUNTIF($A$14:$A$113,$A64)&gt;1),1,0))</f>
        <v/>
      </c>
      <c r="N64" s="20">
        <f>IF($L64=0,"",IF($E64="",0,IF(COUNTIF($A$14:$A$113,$E64)&gt;0,1,2)))</f>
        <v/>
      </c>
      <c r="O64" s="20">
        <f>IF($L64=0,0,IF(OR($C64="",COUNTIF($AB$14:$AB$21,$C64)=0),1,0))</f>
        <v/>
      </c>
      <c r="Q64" s="20">
        <f>IF(OR($L64=0,$A64="",$C64=$AB$15),0,IF($T64=0,1,0))</f>
        <v/>
      </c>
      <c r="R64" s="20">
        <f>IF(OR($L64=0,$C64=$AB$15,$C64=$AB$17),0,IF($E64="",1,0))</f>
        <v/>
      </c>
      <c r="S64" s="20">
        <f>IF($L64=0,0,IF(OR($M64=1,$N64=2,$O64=1),1,0))</f>
        <v/>
      </c>
      <c r="T64" s="20">
        <f>IF($L64=0,"",COUNTIFS(Communication!$B$14:$B$73,$A64,Communication!$P$14:$P$73,1)+COUNTIFS(Communication!$B$14:$B$73,$AG$14&amp;$C64,Communication!$P$14:$P$73,1))</f>
        <v/>
      </c>
      <c r="AF64" s="14">
        <f>IF(INDEX($A$14:$A$113,ROW()-21)="","",INDEX($A$14:$A$113,ROW()-21))</f>
        <v/>
      </c>
    </row>
    <row r="65" ht="18" customHeight="1">
      <c r="A65" s="18" t="n"/>
      <c r="B65" s="18" t="n"/>
      <c r="C65" s="18" t="n"/>
      <c r="D65" s="19" t="n"/>
      <c r="E65" s="18" t="n"/>
      <c r="F65" s="20">
        <f>IF($L65=0,"",COUNTIF(Communication!$B$14:$B$73,$A65)+COUNTIF(Communication!$B$14:$B$73,$AG$14&amp;$C65))</f>
        <v/>
      </c>
      <c r="G65" s="20">
        <f>IF($L65=0,"",COUNTIFS(Asks!$B$14:$B$113,$A65,Asks!$F$14:$F$113,""))</f>
        <v/>
      </c>
      <c r="H65" s="14">
        <f>IF($L65=0,"",IF($M65=1,"△ Name missing, used twice or starting with Everyone:",IF($O65=1,"△ Pick a role from the list",IF($R65=1,"△ Nobody on our side talks to them",IF($N65=2,"△ Our contact isn't a name on this tab",IF($Q65=1,"△ No message to them within 90 days","○ Clear"))))))</f>
        <v/>
      </c>
      <c r="I65" s="21" t="n"/>
      <c r="J65" s="18" t="n"/>
      <c r="L65" s="20">
        <f>IF(COUNTA($A65:$E65)&gt;0,1,0)</f>
        <v/>
      </c>
      <c r="M65" s="20">
        <f>IF($L65=0,0,IF(OR($A65="",LEFT($A65,LEN($AG$14))=$AG$14,COUNTIF($A$14:$A$113,$A65)&gt;1),1,0))</f>
        <v/>
      </c>
      <c r="N65" s="20">
        <f>IF($L65=0,"",IF($E65="",0,IF(COUNTIF($A$14:$A$113,$E65)&gt;0,1,2)))</f>
        <v/>
      </c>
      <c r="O65" s="20">
        <f>IF($L65=0,0,IF(OR($C65="",COUNTIF($AB$14:$AB$21,$C65)=0),1,0))</f>
        <v/>
      </c>
      <c r="Q65" s="20">
        <f>IF(OR($L65=0,$A65="",$C65=$AB$15),0,IF($T65=0,1,0))</f>
        <v/>
      </c>
      <c r="R65" s="20">
        <f>IF(OR($L65=0,$C65=$AB$15,$C65=$AB$17),0,IF($E65="",1,0))</f>
        <v/>
      </c>
      <c r="S65" s="20">
        <f>IF($L65=0,0,IF(OR($M65=1,$N65=2,$O65=1),1,0))</f>
        <v/>
      </c>
      <c r="T65" s="20">
        <f>IF($L65=0,"",COUNTIFS(Communication!$B$14:$B$73,$A65,Communication!$P$14:$P$73,1)+COUNTIFS(Communication!$B$14:$B$73,$AG$14&amp;$C65,Communication!$P$14:$P$73,1))</f>
        <v/>
      </c>
      <c r="AF65" s="14">
        <f>IF(INDEX($A$14:$A$113,ROW()-21)="","",INDEX($A$14:$A$113,ROW()-21))</f>
        <v/>
      </c>
    </row>
    <row r="66" ht="18" customHeight="1">
      <c r="A66" s="18" t="n"/>
      <c r="B66" s="18" t="n"/>
      <c r="C66" s="18" t="n"/>
      <c r="D66" s="19" t="n"/>
      <c r="E66" s="18" t="n"/>
      <c r="F66" s="20">
        <f>IF($L66=0,"",COUNTIF(Communication!$B$14:$B$73,$A66)+COUNTIF(Communication!$B$14:$B$73,$AG$14&amp;$C66))</f>
        <v/>
      </c>
      <c r="G66" s="20">
        <f>IF($L66=0,"",COUNTIFS(Asks!$B$14:$B$113,$A66,Asks!$F$14:$F$113,""))</f>
        <v/>
      </c>
      <c r="H66" s="14">
        <f>IF($L66=0,"",IF($M66=1,"△ Name missing, used twice or starting with Everyone:",IF($O66=1,"△ Pick a role from the list",IF($R66=1,"△ Nobody on our side talks to them",IF($N66=2,"△ Our contact isn't a name on this tab",IF($Q66=1,"△ No message to them within 90 days","○ Clear"))))))</f>
        <v/>
      </c>
      <c r="I66" s="21" t="n"/>
      <c r="J66" s="18" t="n"/>
      <c r="L66" s="20">
        <f>IF(COUNTA($A66:$E66)&gt;0,1,0)</f>
        <v/>
      </c>
      <c r="M66" s="20">
        <f>IF($L66=0,0,IF(OR($A66="",LEFT($A66,LEN($AG$14))=$AG$14,COUNTIF($A$14:$A$113,$A66)&gt;1),1,0))</f>
        <v/>
      </c>
      <c r="N66" s="20">
        <f>IF($L66=0,"",IF($E66="",0,IF(COUNTIF($A$14:$A$113,$E66)&gt;0,1,2)))</f>
        <v/>
      </c>
      <c r="O66" s="20">
        <f>IF($L66=0,0,IF(OR($C66="",COUNTIF($AB$14:$AB$21,$C66)=0),1,0))</f>
        <v/>
      </c>
      <c r="Q66" s="20">
        <f>IF(OR($L66=0,$A66="",$C66=$AB$15),0,IF($T66=0,1,0))</f>
        <v/>
      </c>
      <c r="R66" s="20">
        <f>IF(OR($L66=0,$C66=$AB$15,$C66=$AB$17),0,IF($E66="",1,0))</f>
        <v/>
      </c>
      <c r="S66" s="20">
        <f>IF($L66=0,0,IF(OR($M66=1,$N66=2,$O66=1),1,0))</f>
        <v/>
      </c>
      <c r="T66" s="20">
        <f>IF($L66=0,"",COUNTIFS(Communication!$B$14:$B$73,$A66,Communication!$P$14:$P$73,1)+COUNTIFS(Communication!$B$14:$B$73,$AG$14&amp;$C66,Communication!$P$14:$P$73,1))</f>
        <v/>
      </c>
      <c r="AF66" s="14">
        <f>IF(INDEX($A$14:$A$113,ROW()-21)="","",INDEX($A$14:$A$113,ROW()-21))</f>
        <v/>
      </c>
    </row>
    <row r="67" ht="18" customHeight="1">
      <c r="A67" s="18" t="n"/>
      <c r="B67" s="18" t="n"/>
      <c r="C67" s="18" t="n"/>
      <c r="D67" s="19" t="n"/>
      <c r="E67" s="18" t="n"/>
      <c r="F67" s="20">
        <f>IF($L67=0,"",COUNTIF(Communication!$B$14:$B$73,$A67)+COUNTIF(Communication!$B$14:$B$73,$AG$14&amp;$C67))</f>
        <v/>
      </c>
      <c r="G67" s="20">
        <f>IF($L67=0,"",COUNTIFS(Asks!$B$14:$B$113,$A67,Asks!$F$14:$F$113,""))</f>
        <v/>
      </c>
      <c r="H67" s="14">
        <f>IF($L67=0,"",IF($M67=1,"△ Name missing, used twice or starting with Everyone:",IF($O67=1,"△ Pick a role from the list",IF($R67=1,"△ Nobody on our side talks to them",IF($N67=2,"△ Our contact isn't a name on this tab",IF($Q67=1,"△ No message to them within 90 days","○ Clear"))))))</f>
        <v/>
      </c>
      <c r="I67" s="21" t="n"/>
      <c r="J67" s="18" t="n"/>
      <c r="L67" s="20">
        <f>IF(COUNTA($A67:$E67)&gt;0,1,0)</f>
        <v/>
      </c>
      <c r="M67" s="20">
        <f>IF($L67=0,0,IF(OR($A67="",LEFT($A67,LEN($AG$14))=$AG$14,COUNTIF($A$14:$A$113,$A67)&gt;1),1,0))</f>
        <v/>
      </c>
      <c r="N67" s="20">
        <f>IF($L67=0,"",IF($E67="",0,IF(COUNTIF($A$14:$A$113,$E67)&gt;0,1,2)))</f>
        <v/>
      </c>
      <c r="O67" s="20">
        <f>IF($L67=0,0,IF(OR($C67="",COUNTIF($AB$14:$AB$21,$C67)=0),1,0))</f>
        <v/>
      </c>
      <c r="Q67" s="20">
        <f>IF(OR($L67=0,$A67="",$C67=$AB$15),0,IF($T67=0,1,0))</f>
        <v/>
      </c>
      <c r="R67" s="20">
        <f>IF(OR($L67=0,$C67=$AB$15,$C67=$AB$17),0,IF($E67="",1,0))</f>
        <v/>
      </c>
      <c r="S67" s="20">
        <f>IF($L67=0,0,IF(OR($M67=1,$N67=2,$O67=1),1,0))</f>
        <v/>
      </c>
      <c r="T67" s="20">
        <f>IF($L67=0,"",COUNTIFS(Communication!$B$14:$B$73,$A67,Communication!$P$14:$P$73,1)+COUNTIFS(Communication!$B$14:$B$73,$AG$14&amp;$C67,Communication!$P$14:$P$73,1))</f>
        <v/>
      </c>
      <c r="AF67" s="14">
        <f>IF(INDEX($A$14:$A$113,ROW()-21)="","",INDEX($A$14:$A$113,ROW()-21))</f>
        <v/>
      </c>
    </row>
    <row r="68" ht="18" customHeight="1">
      <c r="A68" s="18" t="n"/>
      <c r="B68" s="18" t="n"/>
      <c r="C68" s="18" t="n"/>
      <c r="D68" s="19" t="n"/>
      <c r="E68" s="18" t="n"/>
      <c r="F68" s="20">
        <f>IF($L68=0,"",COUNTIF(Communication!$B$14:$B$73,$A68)+COUNTIF(Communication!$B$14:$B$73,$AG$14&amp;$C68))</f>
        <v/>
      </c>
      <c r="G68" s="20">
        <f>IF($L68=0,"",COUNTIFS(Asks!$B$14:$B$113,$A68,Asks!$F$14:$F$113,""))</f>
        <v/>
      </c>
      <c r="H68" s="14">
        <f>IF($L68=0,"",IF($M68=1,"△ Name missing, used twice or starting with Everyone:",IF($O68=1,"△ Pick a role from the list",IF($R68=1,"△ Nobody on our side talks to them",IF($N68=2,"△ Our contact isn't a name on this tab",IF($Q68=1,"△ No message to them within 90 days","○ Clear"))))))</f>
        <v/>
      </c>
      <c r="I68" s="21" t="n"/>
      <c r="J68" s="18" t="n"/>
      <c r="L68" s="20">
        <f>IF(COUNTA($A68:$E68)&gt;0,1,0)</f>
        <v/>
      </c>
      <c r="M68" s="20">
        <f>IF($L68=0,0,IF(OR($A68="",LEFT($A68,LEN($AG$14))=$AG$14,COUNTIF($A$14:$A$113,$A68)&gt;1),1,0))</f>
        <v/>
      </c>
      <c r="N68" s="20">
        <f>IF($L68=0,"",IF($E68="",0,IF(COUNTIF($A$14:$A$113,$E68)&gt;0,1,2)))</f>
        <v/>
      </c>
      <c r="O68" s="20">
        <f>IF($L68=0,0,IF(OR($C68="",COUNTIF($AB$14:$AB$21,$C68)=0),1,0))</f>
        <v/>
      </c>
      <c r="Q68" s="20">
        <f>IF(OR($L68=0,$A68="",$C68=$AB$15),0,IF($T68=0,1,0))</f>
        <v/>
      </c>
      <c r="R68" s="20">
        <f>IF(OR($L68=0,$C68=$AB$15,$C68=$AB$17),0,IF($E68="",1,0))</f>
        <v/>
      </c>
      <c r="S68" s="20">
        <f>IF($L68=0,0,IF(OR($M68=1,$N68=2,$O68=1),1,0))</f>
        <v/>
      </c>
      <c r="T68" s="20">
        <f>IF($L68=0,"",COUNTIFS(Communication!$B$14:$B$73,$A68,Communication!$P$14:$P$73,1)+COUNTIFS(Communication!$B$14:$B$73,$AG$14&amp;$C68,Communication!$P$14:$P$73,1))</f>
        <v/>
      </c>
      <c r="AF68" s="14">
        <f>IF(INDEX($A$14:$A$113,ROW()-21)="","",INDEX($A$14:$A$113,ROW()-21))</f>
        <v/>
      </c>
    </row>
    <row r="69" ht="18" customHeight="1">
      <c r="A69" s="18" t="n"/>
      <c r="B69" s="18" t="n"/>
      <c r="C69" s="18" t="n"/>
      <c r="D69" s="19" t="n"/>
      <c r="E69" s="18" t="n"/>
      <c r="F69" s="20">
        <f>IF($L69=0,"",COUNTIF(Communication!$B$14:$B$73,$A69)+COUNTIF(Communication!$B$14:$B$73,$AG$14&amp;$C69))</f>
        <v/>
      </c>
      <c r="G69" s="20">
        <f>IF($L69=0,"",COUNTIFS(Asks!$B$14:$B$113,$A69,Asks!$F$14:$F$113,""))</f>
        <v/>
      </c>
      <c r="H69" s="14">
        <f>IF($L69=0,"",IF($M69=1,"△ Name missing, used twice or starting with Everyone:",IF($O69=1,"△ Pick a role from the list",IF($R69=1,"△ Nobody on our side talks to them",IF($N69=2,"△ Our contact isn't a name on this tab",IF($Q69=1,"△ No message to them within 90 days","○ Clear"))))))</f>
        <v/>
      </c>
      <c r="I69" s="21" t="n"/>
      <c r="J69" s="18" t="n"/>
      <c r="L69" s="20">
        <f>IF(COUNTA($A69:$E69)&gt;0,1,0)</f>
        <v/>
      </c>
      <c r="M69" s="20">
        <f>IF($L69=0,0,IF(OR($A69="",LEFT($A69,LEN($AG$14))=$AG$14,COUNTIF($A$14:$A$113,$A69)&gt;1),1,0))</f>
        <v/>
      </c>
      <c r="N69" s="20">
        <f>IF($L69=0,"",IF($E69="",0,IF(COUNTIF($A$14:$A$113,$E69)&gt;0,1,2)))</f>
        <v/>
      </c>
      <c r="O69" s="20">
        <f>IF($L69=0,0,IF(OR($C69="",COUNTIF($AB$14:$AB$21,$C69)=0),1,0))</f>
        <v/>
      </c>
      <c r="Q69" s="20">
        <f>IF(OR($L69=0,$A69="",$C69=$AB$15),0,IF($T69=0,1,0))</f>
        <v/>
      </c>
      <c r="R69" s="20">
        <f>IF(OR($L69=0,$C69=$AB$15,$C69=$AB$17),0,IF($E69="",1,0))</f>
        <v/>
      </c>
      <c r="S69" s="20">
        <f>IF($L69=0,0,IF(OR($M69=1,$N69=2,$O69=1),1,0))</f>
        <v/>
      </c>
      <c r="T69" s="20">
        <f>IF($L69=0,"",COUNTIFS(Communication!$B$14:$B$73,$A69,Communication!$P$14:$P$73,1)+COUNTIFS(Communication!$B$14:$B$73,$AG$14&amp;$C69,Communication!$P$14:$P$73,1))</f>
        <v/>
      </c>
      <c r="AF69" s="14">
        <f>IF(INDEX($A$14:$A$113,ROW()-21)="","",INDEX($A$14:$A$113,ROW()-21))</f>
        <v/>
      </c>
    </row>
    <row r="70" ht="18" customHeight="1">
      <c r="A70" s="18" t="n"/>
      <c r="B70" s="18" t="n"/>
      <c r="C70" s="18" t="n"/>
      <c r="D70" s="19" t="n"/>
      <c r="E70" s="18" t="n"/>
      <c r="F70" s="20">
        <f>IF($L70=0,"",COUNTIF(Communication!$B$14:$B$73,$A70)+COUNTIF(Communication!$B$14:$B$73,$AG$14&amp;$C70))</f>
        <v/>
      </c>
      <c r="G70" s="20">
        <f>IF($L70=0,"",COUNTIFS(Asks!$B$14:$B$113,$A70,Asks!$F$14:$F$113,""))</f>
        <v/>
      </c>
      <c r="H70" s="14">
        <f>IF($L70=0,"",IF($M70=1,"△ Name missing, used twice or starting with Everyone:",IF($O70=1,"△ Pick a role from the list",IF($R70=1,"△ Nobody on our side talks to them",IF($N70=2,"△ Our contact isn't a name on this tab",IF($Q70=1,"△ No message to them within 90 days","○ Clear"))))))</f>
        <v/>
      </c>
      <c r="I70" s="21" t="n"/>
      <c r="J70" s="18" t="n"/>
      <c r="L70" s="20">
        <f>IF(COUNTA($A70:$E70)&gt;0,1,0)</f>
        <v/>
      </c>
      <c r="M70" s="20">
        <f>IF($L70=0,0,IF(OR($A70="",LEFT($A70,LEN($AG$14))=$AG$14,COUNTIF($A$14:$A$113,$A70)&gt;1),1,0))</f>
        <v/>
      </c>
      <c r="N70" s="20">
        <f>IF($L70=0,"",IF($E70="",0,IF(COUNTIF($A$14:$A$113,$E70)&gt;0,1,2)))</f>
        <v/>
      </c>
      <c r="O70" s="20">
        <f>IF($L70=0,0,IF(OR($C70="",COUNTIF($AB$14:$AB$21,$C70)=0),1,0))</f>
        <v/>
      </c>
      <c r="Q70" s="20">
        <f>IF(OR($L70=0,$A70="",$C70=$AB$15),0,IF($T70=0,1,0))</f>
        <v/>
      </c>
      <c r="R70" s="20">
        <f>IF(OR($L70=0,$C70=$AB$15,$C70=$AB$17),0,IF($E70="",1,0))</f>
        <v/>
      </c>
      <c r="S70" s="20">
        <f>IF($L70=0,0,IF(OR($M70=1,$N70=2,$O70=1),1,0))</f>
        <v/>
      </c>
      <c r="T70" s="20">
        <f>IF($L70=0,"",COUNTIFS(Communication!$B$14:$B$73,$A70,Communication!$P$14:$P$73,1)+COUNTIFS(Communication!$B$14:$B$73,$AG$14&amp;$C70,Communication!$P$14:$P$73,1))</f>
        <v/>
      </c>
      <c r="AF70" s="14">
        <f>IF(INDEX($A$14:$A$113,ROW()-21)="","",INDEX($A$14:$A$113,ROW()-21))</f>
        <v/>
      </c>
    </row>
    <row r="71" ht="18" customHeight="1">
      <c r="A71" s="18" t="n"/>
      <c r="B71" s="18" t="n"/>
      <c r="C71" s="18" t="n"/>
      <c r="D71" s="19" t="n"/>
      <c r="E71" s="18" t="n"/>
      <c r="F71" s="20">
        <f>IF($L71=0,"",COUNTIF(Communication!$B$14:$B$73,$A71)+COUNTIF(Communication!$B$14:$B$73,$AG$14&amp;$C71))</f>
        <v/>
      </c>
      <c r="G71" s="20">
        <f>IF($L71=0,"",COUNTIFS(Asks!$B$14:$B$113,$A71,Asks!$F$14:$F$113,""))</f>
        <v/>
      </c>
      <c r="H71" s="14">
        <f>IF($L71=0,"",IF($M71=1,"△ Name missing, used twice or starting with Everyone:",IF($O71=1,"△ Pick a role from the list",IF($R71=1,"△ Nobody on our side talks to them",IF($N71=2,"△ Our contact isn't a name on this tab",IF($Q71=1,"△ No message to them within 90 days","○ Clear"))))))</f>
        <v/>
      </c>
      <c r="I71" s="21" t="n"/>
      <c r="J71" s="18" t="n"/>
      <c r="L71" s="20">
        <f>IF(COUNTA($A71:$E71)&gt;0,1,0)</f>
        <v/>
      </c>
      <c r="M71" s="20">
        <f>IF($L71=0,0,IF(OR($A71="",LEFT($A71,LEN($AG$14))=$AG$14,COUNTIF($A$14:$A$113,$A71)&gt;1),1,0))</f>
        <v/>
      </c>
      <c r="N71" s="20">
        <f>IF($L71=0,"",IF($E71="",0,IF(COUNTIF($A$14:$A$113,$E71)&gt;0,1,2)))</f>
        <v/>
      </c>
      <c r="O71" s="20">
        <f>IF($L71=0,0,IF(OR($C71="",COUNTIF($AB$14:$AB$21,$C71)=0),1,0))</f>
        <v/>
      </c>
      <c r="Q71" s="20">
        <f>IF(OR($L71=0,$A71="",$C71=$AB$15),0,IF($T71=0,1,0))</f>
        <v/>
      </c>
      <c r="R71" s="20">
        <f>IF(OR($L71=0,$C71=$AB$15,$C71=$AB$17),0,IF($E71="",1,0))</f>
        <v/>
      </c>
      <c r="S71" s="20">
        <f>IF($L71=0,0,IF(OR($M71=1,$N71=2,$O71=1),1,0))</f>
        <v/>
      </c>
      <c r="T71" s="20">
        <f>IF($L71=0,"",COUNTIFS(Communication!$B$14:$B$73,$A71,Communication!$P$14:$P$73,1)+COUNTIFS(Communication!$B$14:$B$73,$AG$14&amp;$C71,Communication!$P$14:$P$73,1))</f>
        <v/>
      </c>
      <c r="AF71" s="14">
        <f>IF(INDEX($A$14:$A$113,ROW()-21)="","",INDEX($A$14:$A$113,ROW()-21))</f>
        <v/>
      </c>
    </row>
    <row r="72" ht="18" customHeight="1">
      <c r="A72" s="18" t="n"/>
      <c r="B72" s="18" t="n"/>
      <c r="C72" s="18" t="n"/>
      <c r="D72" s="19" t="n"/>
      <c r="E72" s="18" t="n"/>
      <c r="F72" s="20">
        <f>IF($L72=0,"",COUNTIF(Communication!$B$14:$B$73,$A72)+COUNTIF(Communication!$B$14:$B$73,$AG$14&amp;$C72))</f>
        <v/>
      </c>
      <c r="G72" s="20">
        <f>IF($L72=0,"",COUNTIFS(Asks!$B$14:$B$113,$A72,Asks!$F$14:$F$113,""))</f>
        <v/>
      </c>
      <c r="H72" s="14">
        <f>IF($L72=0,"",IF($M72=1,"△ Name missing, used twice or starting with Everyone:",IF($O72=1,"△ Pick a role from the list",IF($R72=1,"△ Nobody on our side talks to them",IF($N72=2,"△ Our contact isn't a name on this tab",IF($Q72=1,"△ No message to them within 90 days","○ Clear"))))))</f>
        <v/>
      </c>
      <c r="I72" s="21" t="n"/>
      <c r="J72" s="18" t="n"/>
      <c r="L72" s="20">
        <f>IF(COUNTA($A72:$E72)&gt;0,1,0)</f>
        <v/>
      </c>
      <c r="M72" s="20">
        <f>IF($L72=0,0,IF(OR($A72="",LEFT($A72,LEN($AG$14))=$AG$14,COUNTIF($A$14:$A$113,$A72)&gt;1),1,0))</f>
        <v/>
      </c>
      <c r="N72" s="20">
        <f>IF($L72=0,"",IF($E72="",0,IF(COUNTIF($A$14:$A$113,$E72)&gt;0,1,2)))</f>
        <v/>
      </c>
      <c r="O72" s="20">
        <f>IF($L72=0,0,IF(OR($C72="",COUNTIF($AB$14:$AB$21,$C72)=0),1,0))</f>
        <v/>
      </c>
      <c r="Q72" s="20">
        <f>IF(OR($L72=0,$A72="",$C72=$AB$15),0,IF($T72=0,1,0))</f>
        <v/>
      </c>
      <c r="R72" s="20">
        <f>IF(OR($L72=0,$C72=$AB$15,$C72=$AB$17),0,IF($E72="",1,0))</f>
        <v/>
      </c>
      <c r="S72" s="20">
        <f>IF($L72=0,0,IF(OR($M72=1,$N72=2,$O72=1),1,0))</f>
        <v/>
      </c>
      <c r="T72" s="20">
        <f>IF($L72=0,"",COUNTIFS(Communication!$B$14:$B$73,$A72,Communication!$P$14:$P$73,1)+COUNTIFS(Communication!$B$14:$B$73,$AG$14&amp;$C72,Communication!$P$14:$P$73,1))</f>
        <v/>
      </c>
      <c r="AF72" s="14">
        <f>IF(INDEX($A$14:$A$113,ROW()-21)="","",INDEX($A$14:$A$113,ROW()-21))</f>
        <v/>
      </c>
    </row>
    <row r="73" ht="18" customHeight="1">
      <c r="A73" s="18" t="n"/>
      <c r="B73" s="18" t="n"/>
      <c r="C73" s="18" t="n"/>
      <c r="D73" s="19" t="n"/>
      <c r="E73" s="18" t="n"/>
      <c r="F73" s="20">
        <f>IF($L73=0,"",COUNTIF(Communication!$B$14:$B$73,$A73)+COUNTIF(Communication!$B$14:$B$73,$AG$14&amp;$C73))</f>
        <v/>
      </c>
      <c r="G73" s="20">
        <f>IF($L73=0,"",COUNTIFS(Asks!$B$14:$B$113,$A73,Asks!$F$14:$F$113,""))</f>
        <v/>
      </c>
      <c r="H73" s="14">
        <f>IF($L73=0,"",IF($M73=1,"△ Name missing, used twice or starting with Everyone:",IF($O73=1,"△ Pick a role from the list",IF($R73=1,"△ Nobody on our side talks to them",IF($N73=2,"△ Our contact isn't a name on this tab",IF($Q73=1,"△ No message to them within 90 days","○ Clear"))))))</f>
        <v/>
      </c>
      <c r="I73" s="21" t="n"/>
      <c r="J73" s="18" t="n"/>
      <c r="L73" s="20">
        <f>IF(COUNTA($A73:$E73)&gt;0,1,0)</f>
        <v/>
      </c>
      <c r="M73" s="20">
        <f>IF($L73=0,0,IF(OR($A73="",LEFT($A73,LEN($AG$14))=$AG$14,COUNTIF($A$14:$A$113,$A73)&gt;1),1,0))</f>
        <v/>
      </c>
      <c r="N73" s="20">
        <f>IF($L73=0,"",IF($E73="",0,IF(COUNTIF($A$14:$A$113,$E73)&gt;0,1,2)))</f>
        <v/>
      </c>
      <c r="O73" s="20">
        <f>IF($L73=0,0,IF(OR($C73="",COUNTIF($AB$14:$AB$21,$C73)=0),1,0))</f>
        <v/>
      </c>
      <c r="Q73" s="20">
        <f>IF(OR($L73=0,$A73="",$C73=$AB$15),0,IF($T73=0,1,0))</f>
        <v/>
      </c>
      <c r="R73" s="20">
        <f>IF(OR($L73=0,$C73=$AB$15,$C73=$AB$17),0,IF($E73="",1,0))</f>
        <v/>
      </c>
      <c r="S73" s="20">
        <f>IF($L73=0,0,IF(OR($M73=1,$N73=2,$O73=1),1,0))</f>
        <v/>
      </c>
      <c r="T73" s="20">
        <f>IF($L73=0,"",COUNTIFS(Communication!$B$14:$B$73,$A73,Communication!$P$14:$P$73,1)+COUNTIFS(Communication!$B$14:$B$73,$AG$14&amp;$C73,Communication!$P$14:$P$73,1))</f>
        <v/>
      </c>
      <c r="AF73" s="14">
        <f>IF(INDEX($A$14:$A$113,ROW()-21)="","",INDEX($A$14:$A$113,ROW()-21))</f>
        <v/>
      </c>
    </row>
    <row r="74" ht="18" customHeight="1">
      <c r="A74" s="18" t="n"/>
      <c r="B74" s="18" t="n"/>
      <c r="C74" s="18" t="n"/>
      <c r="D74" s="19" t="n"/>
      <c r="E74" s="18" t="n"/>
      <c r="F74" s="20">
        <f>IF($L74=0,"",COUNTIF(Communication!$B$14:$B$73,$A74)+COUNTIF(Communication!$B$14:$B$73,$AG$14&amp;$C74))</f>
        <v/>
      </c>
      <c r="G74" s="20">
        <f>IF($L74=0,"",COUNTIFS(Asks!$B$14:$B$113,$A74,Asks!$F$14:$F$113,""))</f>
        <v/>
      </c>
      <c r="H74" s="14">
        <f>IF($L74=0,"",IF($M74=1,"△ Name missing, used twice or starting with Everyone:",IF($O74=1,"△ Pick a role from the list",IF($R74=1,"△ Nobody on our side talks to them",IF($N74=2,"△ Our contact isn't a name on this tab",IF($Q74=1,"△ No message to them within 90 days","○ Clear"))))))</f>
        <v/>
      </c>
      <c r="I74" s="21" t="n"/>
      <c r="J74" s="18" t="n"/>
      <c r="L74" s="20">
        <f>IF(COUNTA($A74:$E74)&gt;0,1,0)</f>
        <v/>
      </c>
      <c r="M74" s="20">
        <f>IF($L74=0,0,IF(OR($A74="",LEFT($A74,LEN($AG$14))=$AG$14,COUNTIF($A$14:$A$113,$A74)&gt;1),1,0))</f>
        <v/>
      </c>
      <c r="N74" s="20">
        <f>IF($L74=0,"",IF($E74="",0,IF(COUNTIF($A$14:$A$113,$E74)&gt;0,1,2)))</f>
        <v/>
      </c>
      <c r="O74" s="20">
        <f>IF($L74=0,0,IF(OR($C74="",COUNTIF($AB$14:$AB$21,$C74)=0),1,0))</f>
        <v/>
      </c>
      <c r="Q74" s="20">
        <f>IF(OR($L74=0,$A74="",$C74=$AB$15),0,IF($T74=0,1,0))</f>
        <v/>
      </c>
      <c r="R74" s="20">
        <f>IF(OR($L74=0,$C74=$AB$15,$C74=$AB$17),0,IF($E74="",1,0))</f>
        <v/>
      </c>
      <c r="S74" s="20">
        <f>IF($L74=0,0,IF(OR($M74=1,$N74=2,$O74=1),1,0))</f>
        <v/>
      </c>
      <c r="T74" s="20">
        <f>IF($L74=0,"",COUNTIFS(Communication!$B$14:$B$73,$A74,Communication!$P$14:$P$73,1)+COUNTIFS(Communication!$B$14:$B$73,$AG$14&amp;$C74,Communication!$P$14:$P$73,1))</f>
        <v/>
      </c>
      <c r="AF74" s="14">
        <f>IF(INDEX($A$14:$A$113,ROW()-21)="","",INDEX($A$14:$A$113,ROW()-21))</f>
        <v/>
      </c>
    </row>
    <row r="75" ht="18" customHeight="1">
      <c r="A75" s="18" t="n"/>
      <c r="B75" s="18" t="n"/>
      <c r="C75" s="18" t="n"/>
      <c r="D75" s="19" t="n"/>
      <c r="E75" s="18" t="n"/>
      <c r="F75" s="20">
        <f>IF($L75=0,"",COUNTIF(Communication!$B$14:$B$73,$A75)+COUNTIF(Communication!$B$14:$B$73,$AG$14&amp;$C75))</f>
        <v/>
      </c>
      <c r="G75" s="20">
        <f>IF($L75=0,"",COUNTIFS(Asks!$B$14:$B$113,$A75,Asks!$F$14:$F$113,""))</f>
        <v/>
      </c>
      <c r="H75" s="14">
        <f>IF($L75=0,"",IF($M75=1,"△ Name missing, used twice or starting with Everyone:",IF($O75=1,"△ Pick a role from the list",IF($R75=1,"△ Nobody on our side talks to them",IF($N75=2,"△ Our contact isn't a name on this tab",IF($Q75=1,"△ No message to them within 90 days","○ Clear"))))))</f>
        <v/>
      </c>
      <c r="I75" s="21" t="n"/>
      <c r="J75" s="18" t="n"/>
      <c r="L75" s="20">
        <f>IF(COUNTA($A75:$E75)&gt;0,1,0)</f>
        <v/>
      </c>
      <c r="M75" s="20">
        <f>IF($L75=0,0,IF(OR($A75="",LEFT($A75,LEN($AG$14))=$AG$14,COUNTIF($A$14:$A$113,$A75)&gt;1),1,0))</f>
        <v/>
      </c>
      <c r="N75" s="20">
        <f>IF($L75=0,"",IF($E75="",0,IF(COUNTIF($A$14:$A$113,$E75)&gt;0,1,2)))</f>
        <v/>
      </c>
      <c r="O75" s="20">
        <f>IF($L75=0,0,IF(OR($C75="",COUNTIF($AB$14:$AB$21,$C75)=0),1,0))</f>
        <v/>
      </c>
      <c r="Q75" s="20">
        <f>IF(OR($L75=0,$A75="",$C75=$AB$15),0,IF($T75=0,1,0))</f>
        <v/>
      </c>
      <c r="R75" s="20">
        <f>IF(OR($L75=0,$C75=$AB$15,$C75=$AB$17),0,IF($E75="",1,0))</f>
        <v/>
      </c>
      <c r="S75" s="20">
        <f>IF($L75=0,0,IF(OR($M75=1,$N75=2,$O75=1),1,0))</f>
        <v/>
      </c>
      <c r="T75" s="20">
        <f>IF($L75=0,"",COUNTIFS(Communication!$B$14:$B$73,$A75,Communication!$P$14:$P$73,1)+COUNTIFS(Communication!$B$14:$B$73,$AG$14&amp;$C75,Communication!$P$14:$P$73,1))</f>
        <v/>
      </c>
      <c r="AF75" s="14">
        <f>IF(INDEX($A$14:$A$113,ROW()-21)="","",INDEX($A$14:$A$113,ROW()-21))</f>
        <v/>
      </c>
    </row>
    <row r="76" ht="18" customHeight="1">
      <c r="A76" s="18" t="n"/>
      <c r="B76" s="18" t="n"/>
      <c r="C76" s="18" t="n"/>
      <c r="D76" s="19" t="n"/>
      <c r="E76" s="18" t="n"/>
      <c r="F76" s="20">
        <f>IF($L76=0,"",COUNTIF(Communication!$B$14:$B$73,$A76)+COUNTIF(Communication!$B$14:$B$73,$AG$14&amp;$C76))</f>
        <v/>
      </c>
      <c r="G76" s="20">
        <f>IF($L76=0,"",COUNTIFS(Asks!$B$14:$B$113,$A76,Asks!$F$14:$F$113,""))</f>
        <v/>
      </c>
      <c r="H76" s="14">
        <f>IF($L76=0,"",IF($M76=1,"△ Name missing, used twice or starting with Everyone:",IF($O76=1,"△ Pick a role from the list",IF($R76=1,"△ Nobody on our side talks to them",IF($N76=2,"△ Our contact isn't a name on this tab",IF($Q76=1,"△ No message to them within 90 days","○ Clear"))))))</f>
        <v/>
      </c>
      <c r="I76" s="21" t="n"/>
      <c r="J76" s="18" t="n"/>
      <c r="L76" s="20">
        <f>IF(COUNTA($A76:$E76)&gt;0,1,0)</f>
        <v/>
      </c>
      <c r="M76" s="20">
        <f>IF($L76=0,0,IF(OR($A76="",LEFT($A76,LEN($AG$14))=$AG$14,COUNTIF($A$14:$A$113,$A76)&gt;1),1,0))</f>
        <v/>
      </c>
      <c r="N76" s="20">
        <f>IF($L76=0,"",IF($E76="",0,IF(COUNTIF($A$14:$A$113,$E76)&gt;0,1,2)))</f>
        <v/>
      </c>
      <c r="O76" s="20">
        <f>IF($L76=0,0,IF(OR($C76="",COUNTIF($AB$14:$AB$21,$C76)=0),1,0))</f>
        <v/>
      </c>
      <c r="Q76" s="20">
        <f>IF(OR($L76=0,$A76="",$C76=$AB$15),0,IF($T76=0,1,0))</f>
        <v/>
      </c>
      <c r="R76" s="20">
        <f>IF(OR($L76=0,$C76=$AB$15,$C76=$AB$17),0,IF($E76="",1,0))</f>
        <v/>
      </c>
      <c r="S76" s="20">
        <f>IF($L76=0,0,IF(OR($M76=1,$N76=2,$O76=1),1,0))</f>
        <v/>
      </c>
      <c r="T76" s="20">
        <f>IF($L76=0,"",COUNTIFS(Communication!$B$14:$B$73,$A76,Communication!$P$14:$P$73,1)+COUNTIFS(Communication!$B$14:$B$73,$AG$14&amp;$C76,Communication!$P$14:$P$73,1))</f>
        <v/>
      </c>
      <c r="AF76" s="14">
        <f>IF(INDEX($A$14:$A$113,ROW()-21)="","",INDEX($A$14:$A$113,ROW()-21))</f>
        <v/>
      </c>
    </row>
    <row r="77" ht="18" customHeight="1">
      <c r="A77" s="18" t="n"/>
      <c r="B77" s="18" t="n"/>
      <c r="C77" s="18" t="n"/>
      <c r="D77" s="19" t="n"/>
      <c r="E77" s="18" t="n"/>
      <c r="F77" s="20">
        <f>IF($L77=0,"",COUNTIF(Communication!$B$14:$B$73,$A77)+COUNTIF(Communication!$B$14:$B$73,$AG$14&amp;$C77))</f>
        <v/>
      </c>
      <c r="G77" s="20">
        <f>IF($L77=0,"",COUNTIFS(Asks!$B$14:$B$113,$A77,Asks!$F$14:$F$113,""))</f>
        <v/>
      </c>
      <c r="H77" s="14">
        <f>IF($L77=0,"",IF($M77=1,"△ Name missing, used twice or starting with Everyone:",IF($O77=1,"△ Pick a role from the list",IF($R77=1,"△ Nobody on our side talks to them",IF($N77=2,"△ Our contact isn't a name on this tab",IF($Q77=1,"△ No message to them within 90 days","○ Clear"))))))</f>
        <v/>
      </c>
      <c r="I77" s="21" t="n"/>
      <c r="J77" s="18" t="n"/>
      <c r="L77" s="20">
        <f>IF(COUNTA($A77:$E77)&gt;0,1,0)</f>
        <v/>
      </c>
      <c r="M77" s="20">
        <f>IF($L77=0,0,IF(OR($A77="",LEFT($A77,LEN($AG$14))=$AG$14,COUNTIF($A$14:$A$113,$A77)&gt;1),1,0))</f>
        <v/>
      </c>
      <c r="N77" s="20">
        <f>IF($L77=0,"",IF($E77="",0,IF(COUNTIF($A$14:$A$113,$E77)&gt;0,1,2)))</f>
        <v/>
      </c>
      <c r="O77" s="20">
        <f>IF($L77=0,0,IF(OR($C77="",COUNTIF($AB$14:$AB$21,$C77)=0),1,0))</f>
        <v/>
      </c>
      <c r="Q77" s="20">
        <f>IF(OR($L77=0,$A77="",$C77=$AB$15),0,IF($T77=0,1,0))</f>
        <v/>
      </c>
      <c r="R77" s="20">
        <f>IF(OR($L77=0,$C77=$AB$15,$C77=$AB$17),0,IF($E77="",1,0))</f>
        <v/>
      </c>
      <c r="S77" s="20">
        <f>IF($L77=0,0,IF(OR($M77=1,$N77=2,$O77=1),1,0))</f>
        <v/>
      </c>
      <c r="T77" s="20">
        <f>IF($L77=0,"",COUNTIFS(Communication!$B$14:$B$73,$A77,Communication!$P$14:$P$73,1)+COUNTIFS(Communication!$B$14:$B$73,$AG$14&amp;$C77,Communication!$P$14:$P$73,1))</f>
        <v/>
      </c>
      <c r="AF77" s="14">
        <f>IF(INDEX($A$14:$A$113,ROW()-21)="","",INDEX($A$14:$A$113,ROW()-21))</f>
        <v/>
      </c>
    </row>
    <row r="78" ht="18" customHeight="1">
      <c r="A78" s="18" t="n"/>
      <c r="B78" s="18" t="n"/>
      <c r="C78" s="18" t="n"/>
      <c r="D78" s="19" t="n"/>
      <c r="E78" s="18" t="n"/>
      <c r="F78" s="20">
        <f>IF($L78=0,"",COUNTIF(Communication!$B$14:$B$73,$A78)+COUNTIF(Communication!$B$14:$B$73,$AG$14&amp;$C78))</f>
        <v/>
      </c>
      <c r="G78" s="20">
        <f>IF($L78=0,"",COUNTIFS(Asks!$B$14:$B$113,$A78,Asks!$F$14:$F$113,""))</f>
        <v/>
      </c>
      <c r="H78" s="14">
        <f>IF($L78=0,"",IF($M78=1,"△ Name missing, used twice or starting with Everyone:",IF($O78=1,"△ Pick a role from the list",IF($R78=1,"△ Nobody on our side talks to them",IF($N78=2,"△ Our contact isn't a name on this tab",IF($Q78=1,"△ No message to them within 90 days","○ Clear"))))))</f>
        <v/>
      </c>
      <c r="I78" s="21" t="n"/>
      <c r="J78" s="18" t="n"/>
      <c r="L78" s="20">
        <f>IF(COUNTA($A78:$E78)&gt;0,1,0)</f>
        <v/>
      </c>
      <c r="M78" s="20">
        <f>IF($L78=0,0,IF(OR($A78="",LEFT($A78,LEN($AG$14))=$AG$14,COUNTIF($A$14:$A$113,$A78)&gt;1),1,0))</f>
        <v/>
      </c>
      <c r="N78" s="20">
        <f>IF($L78=0,"",IF($E78="",0,IF(COUNTIF($A$14:$A$113,$E78)&gt;0,1,2)))</f>
        <v/>
      </c>
      <c r="O78" s="20">
        <f>IF($L78=0,0,IF(OR($C78="",COUNTIF($AB$14:$AB$21,$C78)=0),1,0))</f>
        <v/>
      </c>
      <c r="Q78" s="20">
        <f>IF(OR($L78=0,$A78="",$C78=$AB$15),0,IF($T78=0,1,0))</f>
        <v/>
      </c>
      <c r="R78" s="20">
        <f>IF(OR($L78=0,$C78=$AB$15,$C78=$AB$17),0,IF($E78="",1,0))</f>
        <v/>
      </c>
      <c r="S78" s="20">
        <f>IF($L78=0,0,IF(OR($M78=1,$N78=2,$O78=1),1,0))</f>
        <v/>
      </c>
      <c r="T78" s="20">
        <f>IF($L78=0,"",COUNTIFS(Communication!$B$14:$B$73,$A78,Communication!$P$14:$P$73,1)+COUNTIFS(Communication!$B$14:$B$73,$AG$14&amp;$C78,Communication!$P$14:$P$73,1))</f>
        <v/>
      </c>
      <c r="AF78" s="14">
        <f>IF(INDEX($A$14:$A$113,ROW()-21)="","",INDEX($A$14:$A$113,ROW()-21))</f>
        <v/>
      </c>
    </row>
    <row r="79" ht="18" customHeight="1">
      <c r="A79" s="18" t="n"/>
      <c r="B79" s="18" t="n"/>
      <c r="C79" s="18" t="n"/>
      <c r="D79" s="19" t="n"/>
      <c r="E79" s="18" t="n"/>
      <c r="F79" s="20">
        <f>IF($L79=0,"",COUNTIF(Communication!$B$14:$B$73,$A79)+COUNTIF(Communication!$B$14:$B$73,$AG$14&amp;$C79))</f>
        <v/>
      </c>
      <c r="G79" s="20">
        <f>IF($L79=0,"",COUNTIFS(Asks!$B$14:$B$113,$A79,Asks!$F$14:$F$113,""))</f>
        <v/>
      </c>
      <c r="H79" s="14">
        <f>IF($L79=0,"",IF($M79=1,"△ Name missing, used twice or starting with Everyone:",IF($O79=1,"△ Pick a role from the list",IF($R79=1,"△ Nobody on our side talks to them",IF($N79=2,"△ Our contact isn't a name on this tab",IF($Q79=1,"△ No message to them within 90 days","○ Clear"))))))</f>
        <v/>
      </c>
      <c r="I79" s="21" t="n"/>
      <c r="J79" s="18" t="n"/>
      <c r="L79" s="20">
        <f>IF(COUNTA($A79:$E79)&gt;0,1,0)</f>
        <v/>
      </c>
      <c r="M79" s="20">
        <f>IF($L79=0,0,IF(OR($A79="",LEFT($A79,LEN($AG$14))=$AG$14,COUNTIF($A$14:$A$113,$A79)&gt;1),1,0))</f>
        <v/>
      </c>
      <c r="N79" s="20">
        <f>IF($L79=0,"",IF($E79="",0,IF(COUNTIF($A$14:$A$113,$E79)&gt;0,1,2)))</f>
        <v/>
      </c>
      <c r="O79" s="20">
        <f>IF($L79=0,0,IF(OR($C79="",COUNTIF($AB$14:$AB$21,$C79)=0),1,0))</f>
        <v/>
      </c>
      <c r="Q79" s="20">
        <f>IF(OR($L79=0,$A79="",$C79=$AB$15),0,IF($T79=0,1,0))</f>
        <v/>
      </c>
      <c r="R79" s="20">
        <f>IF(OR($L79=0,$C79=$AB$15,$C79=$AB$17),0,IF($E79="",1,0))</f>
        <v/>
      </c>
      <c r="S79" s="20">
        <f>IF($L79=0,0,IF(OR($M79=1,$N79=2,$O79=1),1,0))</f>
        <v/>
      </c>
      <c r="T79" s="20">
        <f>IF($L79=0,"",COUNTIFS(Communication!$B$14:$B$73,$A79,Communication!$P$14:$P$73,1)+COUNTIFS(Communication!$B$14:$B$73,$AG$14&amp;$C79,Communication!$P$14:$P$73,1))</f>
        <v/>
      </c>
      <c r="AF79" s="14">
        <f>IF(INDEX($A$14:$A$113,ROW()-21)="","",INDEX($A$14:$A$113,ROW()-21))</f>
        <v/>
      </c>
    </row>
    <row r="80" ht="18" customHeight="1">
      <c r="A80" s="18" t="n"/>
      <c r="B80" s="18" t="n"/>
      <c r="C80" s="18" t="n"/>
      <c r="D80" s="19" t="n"/>
      <c r="E80" s="18" t="n"/>
      <c r="F80" s="20">
        <f>IF($L80=0,"",COUNTIF(Communication!$B$14:$B$73,$A80)+COUNTIF(Communication!$B$14:$B$73,$AG$14&amp;$C80))</f>
        <v/>
      </c>
      <c r="G80" s="20">
        <f>IF($L80=0,"",COUNTIFS(Asks!$B$14:$B$113,$A80,Asks!$F$14:$F$113,""))</f>
        <v/>
      </c>
      <c r="H80" s="14">
        <f>IF($L80=0,"",IF($M80=1,"△ Name missing, used twice or starting with Everyone:",IF($O80=1,"△ Pick a role from the list",IF($R80=1,"△ Nobody on our side talks to them",IF($N80=2,"△ Our contact isn't a name on this tab",IF($Q80=1,"△ No message to them within 90 days","○ Clear"))))))</f>
        <v/>
      </c>
      <c r="I80" s="21" t="n"/>
      <c r="J80" s="18" t="n"/>
      <c r="L80" s="20">
        <f>IF(COUNTA($A80:$E80)&gt;0,1,0)</f>
        <v/>
      </c>
      <c r="M80" s="20">
        <f>IF($L80=0,0,IF(OR($A80="",LEFT($A80,LEN($AG$14))=$AG$14,COUNTIF($A$14:$A$113,$A80)&gt;1),1,0))</f>
        <v/>
      </c>
      <c r="N80" s="20">
        <f>IF($L80=0,"",IF($E80="",0,IF(COUNTIF($A$14:$A$113,$E80)&gt;0,1,2)))</f>
        <v/>
      </c>
      <c r="O80" s="20">
        <f>IF($L80=0,0,IF(OR($C80="",COUNTIF($AB$14:$AB$21,$C80)=0),1,0))</f>
        <v/>
      </c>
      <c r="Q80" s="20">
        <f>IF(OR($L80=0,$A80="",$C80=$AB$15),0,IF($T80=0,1,0))</f>
        <v/>
      </c>
      <c r="R80" s="20">
        <f>IF(OR($L80=0,$C80=$AB$15,$C80=$AB$17),0,IF($E80="",1,0))</f>
        <v/>
      </c>
      <c r="S80" s="20">
        <f>IF($L80=0,0,IF(OR($M80=1,$N80=2,$O80=1),1,0))</f>
        <v/>
      </c>
      <c r="T80" s="20">
        <f>IF($L80=0,"",COUNTIFS(Communication!$B$14:$B$73,$A80,Communication!$P$14:$P$73,1)+COUNTIFS(Communication!$B$14:$B$73,$AG$14&amp;$C80,Communication!$P$14:$P$73,1))</f>
        <v/>
      </c>
      <c r="AF80" s="14">
        <f>IF(INDEX($A$14:$A$113,ROW()-21)="","",INDEX($A$14:$A$113,ROW()-21))</f>
        <v/>
      </c>
    </row>
    <row r="81" ht="18" customHeight="1">
      <c r="A81" s="18" t="n"/>
      <c r="B81" s="18" t="n"/>
      <c r="C81" s="18" t="n"/>
      <c r="D81" s="19" t="n"/>
      <c r="E81" s="18" t="n"/>
      <c r="F81" s="20">
        <f>IF($L81=0,"",COUNTIF(Communication!$B$14:$B$73,$A81)+COUNTIF(Communication!$B$14:$B$73,$AG$14&amp;$C81))</f>
        <v/>
      </c>
      <c r="G81" s="20">
        <f>IF($L81=0,"",COUNTIFS(Asks!$B$14:$B$113,$A81,Asks!$F$14:$F$113,""))</f>
        <v/>
      </c>
      <c r="H81" s="14">
        <f>IF($L81=0,"",IF($M81=1,"△ Name missing, used twice or starting with Everyone:",IF($O81=1,"△ Pick a role from the list",IF($R81=1,"△ Nobody on our side talks to them",IF($N81=2,"△ Our contact isn't a name on this tab",IF($Q81=1,"△ No message to them within 90 days","○ Clear"))))))</f>
        <v/>
      </c>
      <c r="I81" s="21" t="n"/>
      <c r="J81" s="18" t="n"/>
      <c r="L81" s="20">
        <f>IF(COUNTA($A81:$E81)&gt;0,1,0)</f>
        <v/>
      </c>
      <c r="M81" s="20">
        <f>IF($L81=0,0,IF(OR($A81="",LEFT($A81,LEN($AG$14))=$AG$14,COUNTIF($A$14:$A$113,$A81)&gt;1),1,0))</f>
        <v/>
      </c>
      <c r="N81" s="20">
        <f>IF($L81=0,"",IF($E81="",0,IF(COUNTIF($A$14:$A$113,$E81)&gt;0,1,2)))</f>
        <v/>
      </c>
      <c r="O81" s="20">
        <f>IF($L81=0,0,IF(OR($C81="",COUNTIF($AB$14:$AB$21,$C81)=0),1,0))</f>
        <v/>
      </c>
      <c r="Q81" s="20">
        <f>IF(OR($L81=0,$A81="",$C81=$AB$15),0,IF($T81=0,1,0))</f>
        <v/>
      </c>
      <c r="R81" s="20">
        <f>IF(OR($L81=0,$C81=$AB$15,$C81=$AB$17),0,IF($E81="",1,0))</f>
        <v/>
      </c>
      <c r="S81" s="20">
        <f>IF($L81=0,0,IF(OR($M81=1,$N81=2,$O81=1),1,0))</f>
        <v/>
      </c>
      <c r="T81" s="20">
        <f>IF($L81=0,"",COUNTIFS(Communication!$B$14:$B$73,$A81,Communication!$P$14:$P$73,1)+COUNTIFS(Communication!$B$14:$B$73,$AG$14&amp;$C81,Communication!$P$14:$P$73,1))</f>
        <v/>
      </c>
      <c r="AF81" s="14">
        <f>IF(INDEX($A$14:$A$113,ROW()-21)="","",INDEX($A$14:$A$113,ROW()-21))</f>
        <v/>
      </c>
    </row>
    <row r="82" ht="18" customHeight="1">
      <c r="A82" s="18" t="n"/>
      <c r="B82" s="18" t="n"/>
      <c r="C82" s="18" t="n"/>
      <c r="D82" s="19" t="n"/>
      <c r="E82" s="18" t="n"/>
      <c r="F82" s="20">
        <f>IF($L82=0,"",COUNTIF(Communication!$B$14:$B$73,$A82)+COUNTIF(Communication!$B$14:$B$73,$AG$14&amp;$C82))</f>
        <v/>
      </c>
      <c r="G82" s="20">
        <f>IF($L82=0,"",COUNTIFS(Asks!$B$14:$B$113,$A82,Asks!$F$14:$F$113,""))</f>
        <v/>
      </c>
      <c r="H82" s="14">
        <f>IF($L82=0,"",IF($M82=1,"△ Name missing, used twice or starting with Everyone:",IF($O82=1,"△ Pick a role from the list",IF($R82=1,"△ Nobody on our side talks to them",IF($N82=2,"△ Our contact isn't a name on this tab",IF($Q82=1,"△ No message to them within 90 days","○ Clear"))))))</f>
        <v/>
      </c>
      <c r="I82" s="21" t="n"/>
      <c r="J82" s="18" t="n"/>
      <c r="L82" s="20">
        <f>IF(COUNTA($A82:$E82)&gt;0,1,0)</f>
        <v/>
      </c>
      <c r="M82" s="20">
        <f>IF($L82=0,0,IF(OR($A82="",LEFT($A82,LEN($AG$14))=$AG$14,COUNTIF($A$14:$A$113,$A82)&gt;1),1,0))</f>
        <v/>
      </c>
      <c r="N82" s="20">
        <f>IF($L82=0,"",IF($E82="",0,IF(COUNTIF($A$14:$A$113,$E82)&gt;0,1,2)))</f>
        <v/>
      </c>
      <c r="O82" s="20">
        <f>IF($L82=0,0,IF(OR($C82="",COUNTIF($AB$14:$AB$21,$C82)=0),1,0))</f>
        <v/>
      </c>
      <c r="Q82" s="20">
        <f>IF(OR($L82=0,$A82="",$C82=$AB$15),0,IF($T82=0,1,0))</f>
        <v/>
      </c>
      <c r="R82" s="20">
        <f>IF(OR($L82=0,$C82=$AB$15,$C82=$AB$17),0,IF($E82="",1,0))</f>
        <v/>
      </c>
      <c r="S82" s="20">
        <f>IF($L82=0,0,IF(OR($M82=1,$N82=2,$O82=1),1,0))</f>
        <v/>
      </c>
      <c r="T82" s="20">
        <f>IF($L82=0,"",COUNTIFS(Communication!$B$14:$B$73,$A82,Communication!$P$14:$P$73,1)+COUNTIFS(Communication!$B$14:$B$73,$AG$14&amp;$C82,Communication!$P$14:$P$73,1))</f>
        <v/>
      </c>
      <c r="AF82" s="14">
        <f>IF(INDEX($A$14:$A$113,ROW()-21)="","",INDEX($A$14:$A$113,ROW()-21))</f>
        <v/>
      </c>
    </row>
    <row r="83" ht="18" customHeight="1">
      <c r="A83" s="18" t="n"/>
      <c r="B83" s="18" t="n"/>
      <c r="C83" s="18" t="n"/>
      <c r="D83" s="19" t="n"/>
      <c r="E83" s="18" t="n"/>
      <c r="F83" s="20">
        <f>IF($L83=0,"",COUNTIF(Communication!$B$14:$B$73,$A83)+COUNTIF(Communication!$B$14:$B$73,$AG$14&amp;$C83))</f>
        <v/>
      </c>
      <c r="G83" s="20">
        <f>IF($L83=0,"",COUNTIFS(Asks!$B$14:$B$113,$A83,Asks!$F$14:$F$113,""))</f>
        <v/>
      </c>
      <c r="H83" s="14">
        <f>IF($L83=0,"",IF($M83=1,"△ Name missing, used twice or starting with Everyone:",IF($O83=1,"△ Pick a role from the list",IF($R83=1,"△ Nobody on our side talks to them",IF($N83=2,"△ Our contact isn't a name on this tab",IF($Q83=1,"△ No message to them within 90 days","○ Clear"))))))</f>
        <v/>
      </c>
      <c r="I83" s="21" t="n"/>
      <c r="J83" s="18" t="n"/>
      <c r="L83" s="20">
        <f>IF(COUNTA($A83:$E83)&gt;0,1,0)</f>
        <v/>
      </c>
      <c r="M83" s="20">
        <f>IF($L83=0,0,IF(OR($A83="",LEFT($A83,LEN($AG$14))=$AG$14,COUNTIF($A$14:$A$113,$A83)&gt;1),1,0))</f>
        <v/>
      </c>
      <c r="N83" s="20">
        <f>IF($L83=0,"",IF($E83="",0,IF(COUNTIF($A$14:$A$113,$E83)&gt;0,1,2)))</f>
        <v/>
      </c>
      <c r="O83" s="20">
        <f>IF($L83=0,0,IF(OR($C83="",COUNTIF($AB$14:$AB$21,$C83)=0),1,0))</f>
        <v/>
      </c>
      <c r="Q83" s="20">
        <f>IF(OR($L83=0,$A83="",$C83=$AB$15),0,IF($T83=0,1,0))</f>
        <v/>
      </c>
      <c r="R83" s="20">
        <f>IF(OR($L83=0,$C83=$AB$15,$C83=$AB$17),0,IF($E83="",1,0))</f>
        <v/>
      </c>
      <c r="S83" s="20">
        <f>IF($L83=0,0,IF(OR($M83=1,$N83=2,$O83=1),1,0))</f>
        <v/>
      </c>
      <c r="T83" s="20">
        <f>IF($L83=0,"",COUNTIFS(Communication!$B$14:$B$73,$A83,Communication!$P$14:$P$73,1)+COUNTIFS(Communication!$B$14:$B$73,$AG$14&amp;$C83,Communication!$P$14:$P$73,1))</f>
        <v/>
      </c>
      <c r="AF83" s="14">
        <f>IF(INDEX($A$14:$A$113,ROW()-21)="","",INDEX($A$14:$A$113,ROW()-21))</f>
        <v/>
      </c>
    </row>
    <row r="84" ht="18" customHeight="1">
      <c r="A84" s="18" t="n"/>
      <c r="B84" s="18" t="n"/>
      <c r="C84" s="18" t="n"/>
      <c r="D84" s="19" t="n"/>
      <c r="E84" s="18" t="n"/>
      <c r="F84" s="20">
        <f>IF($L84=0,"",COUNTIF(Communication!$B$14:$B$73,$A84)+COUNTIF(Communication!$B$14:$B$73,$AG$14&amp;$C84))</f>
        <v/>
      </c>
      <c r="G84" s="20">
        <f>IF($L84=0,"",COUNTIFS(Asks!$B$14:$B$113,$A84,Asks!$F$14:$F$113,""))</f>
        <v/>
      </c>
      <c r="H84" s="14">
        <f>IF($L84=0,"",IF($M84=1,"△ Name missing, used twice or starting with Everyone:",IF($O84=1,"△ Pick a role from the list",IF($R84=1,"△ Nobody on our side talks to them",IF($N84=2,"△ Our contact isn't a name on this tab",IF($Q84=1,"△ No message to them within 90 days","○ Clear"))))))</f>
        <v/>
      </c>
      <c r="I84" s="21" t="n"/>
      <c r="J84" s="18" t="n"/>
      <c r="L84" s="20">
        <f>IF(COUNTA($A84:$E84)&gt;0,1,0)</f>
        <v/>
      </c>
      <c r="M84" s="20">
        <f>IF($L84=0,0,IF(OR($A84="",LEFT($A84,LEN($AG$14))=$AG$14,COUNTIF($A$14:$A$113,$A84)&gt;1),1,0))</f>
        <v/>
      </c>
      <c r="N84" s="20">
        <f>IF($L84=0,"",IF($E84="",0,IF(COUNTIF($A$14:$A$113,$E84)&gt;0,1,2)))</f>
        <v/>
      </c>
      <c r="O84" s="20">
        <f>IF($L84=0,0,IF(OR($C84="",COUNTIF($AB$14:$AB$21,$C84)=0),1,0))</f>
        <v/>
      </c>
      <c r="Q84" s="20">
        <f>IF(OR($L84=0,$A84="",$C84=$AB$15),0,IF($T84=0,1,0))</f>
        <v/>
      </c>
      <c r="R84" s="20">
        <f>IF(OR($L84=0,$C84=$AB$15,$C84=$AB$17),0,IF($E84="",1,0))</f>
        <v/>
      </c>
      <c r="S84" s="20">
        <f>IF($L84=0,0,IF(OR($M84=1,$N84=2,$O84=1),1,0))</f>
        <v/>
      </c>
      <c r="T84" s="20">
        <f>IF($L84=0,"",COUNTIFS(Communication!$B$14:$B$73,$A84,Communication!$P$14:$P$73,1)+COUNTIFS(Communication!$B$14:$B$73,$AG$14&amp;$C84,Communication!$P$14:$P$73,1))</f>
        <v/>
      </c>
      <c r="AF84" s="14">
        <f>IF(INDEX($A$14:$A$113,ROW()-21)="","",INDEX($A$14:$A$113,ROW()-21))</f>
        <v/>
      </c>
    </row>
    <row r="85" ht="18" customHeight="1">
      <c r="A85" s="18" t="n"/>
      <c r="B85" s="18" t="n"/>
      <c r="C85" s="18" t="n"/>
      <c r="D85" s="19" t="n"/>
      <c r="E85" s="18" t="n"/>
      <c r="F85" s="20">
        <f>IF($L85=0,"",COUNTIF(Communication!$B$14:$B$73,$A85)+COUNTIF(Communication!$B$14:$B$73,$AG$14&amp;$C85))</f>
        <v/>
      </c>
      <c r="G85" s="20">
        <f>IF($L85=0,"",COUNTIFS(Asks!$B$14:$B$113,$A85,Asks!$F$14:$F$113,""))</f>
        <v/>
      </c>
      <c r="H85" s="14">
        <f>IF($L85=0,"",IF($M85=1,"△ Name missing, used twice or starting with Everyone:",IF($O85=1,"△ Pick a role from the list",IF($R85=1,"△ Nobody on our side talks to them",IF($N85=2,"△ Our contact isn't a name on this tab",IF($Q85=1,"△ No message to them within 90 days","○ Clear"))))))</f>
        <v/>
      </c>
      <c r="I85" s="21" t="n"/>
      <c r="J85" s="18" t="n"/>
      <c r="L85" s="20">
        <f>IF(COUNTA($A85:$E85)&gt;0,1,0)</f>
        <v/>
      </c>
      <c r="M85" s="20">
        <f>IF($L85=0,0,IF(OR($A85="",LEFT($A85,LEN($AG$14))=$AG$14,COUNTIF($A$14:$A$113,$A85)&gt;1),1,0))</f>
        <v/>
      </c>
      <c r="N85" s="20">
        <f>IF($L85=0,"",IF($E85="",0,IF(COUNTIF($A$14:$A$113,$E85)&gt;0,1,2)))</f>
        <v/>
      </c>
      <c r="O85" s="20">
        <f>IF($L85=0,0,IF(OR($C85="",COUNTIF($AB$14:$AB$21,$C85)=0),1,0))</f>
        <v/>
      </c>
      <c r="Q85" s="20">
        <f>IF(OR($L85=0,$A85="",$C85=$AB$15),0,IF($T85=0,1,0))</f>
        <v/>
      </c>
      <c r="R85" s="20">
        <f>IF(OR($L85=0,$C85=$AB$15,$C85=$AB$17),0,IF($E85="",1,0))</f>
        <v/>
      </c>
      <c r="S85" s="20">
        <f>IF($L85=0,0,IF(OR($M85=1,$N85=2,$O85=1),1,0))</f>
        <v/>
      </c>
      <c r="T85" s="20">
        <f>IF($L85=0,"",COUNTIFS(Communication!$B$14:$B$73,$A85,Communication!$P$14:$P$73,1)+COUNTIFS(Communication!$B$14:$B$73,$AG$14&amp;$C85,Communication!$P$14:$P$73,1))</f>
        <v/>
      </c>
      <c r="AF85" s="14">
        <f>IF(INDEX($A$14:$A$113,ROW()-21)="","",INDEX($A$14:$A$113,ROW()-21))</f>
        <v/>
      </c>
    </row>
    <row r="86" ht="18" customHeight="1">
      <c r="A86" s="18" t="n"/>
      <c r="B86" s="18" t="n"/>
      <c r="C86" s="18" t="n"/>
      <c r="D86" s="19" t="n"/>
      <c r="E86" s="18" t="n"/>
      <c r="F86" s="20">
        <f>IF($L86=0,"",COUNTIF(Communication!$B$14:$B$73,$A86)+COUNTIF(Communication!$B$14:$B$73,$AG$14&amp;$C86))</f>
        <v/>
      </c>
      <c r="G86" s="20">
        <f>IF($L86=0,"",COUNTIFS(Asks!$B$14:$B$113,$A86,Asks!$F$14:$F$113,""))</f>
        <v/>
      </c>
      <c r="H86" s="14">
        <f>IF($L86=0,"",IF($M86=1,"△ Name missing, used twice or starting with Everyone:",IF($O86=1,"△ Pick a role from the list",IF($R86=1,"△ Nobody on our side talks to them",IF($N86=2,"△ Our contact isn't a name on this tab",IF($Q86=1,"△ No message to them within 90 days","○ Clear"))))))</f>
        <v/>
      </c>
      <c r="I86" s="21" t="n"/>
      <c r="J86" s="18" t="n"/>
      <c r="L86" s="20">
        <f>IF(COUNTA($A86:$E86)&gt;0,1,0)</f>
        <v/>
      </c>
      <c r="M86" s="20">
        <f>IF($L86=0,0,IF(OR($A86="",LEFT($A86,LEN($AG$14))=$AG$14,COUNTIF($A$14:$A$113,$A86)&gt;1),1,0))</f>
        <v/>
      </c>
      <c r="N86" s="20">
        <f>IF($L86=0,"",IF($E86="",0,IF(COUNTIF($A$14:$A$113,$E86)&gt;0,1,2)))</f>
        <v/>
      </c>
      <c r="O86" s="20">
        <f>IF($L86=0,0,IF(OR($C86="",COUNTIF($AB$14:$AB$21,$C86)=0),1,0))</f>
        <v/>
      </c>
      <c r="Q86" s="20">
        <f>IF(OR($L86=0,$A86="",$C86=$AB$15),0,IF($T86=0,1,0))</f>
        <v/>
      </c>
      <c r="R86" s="20">
        <f>IF(OR($L86=0,$C86=$AB$15,$C86=$AB$17),0,IF($E86="",1,0))</f>
        <v/>
      </c>
      <c r="S86" s="20">
        <f>IF($L86=0,0,IF(OR($M86=1,$N86=2,$O86=1),1,0))</f>
        <v/>
      </c>
      <c r="T86" s="20">
        <f>IF($L86=0,"",COUNTIFS(Communication!$B$14:$B$73,$A86,Communication!$P$14:$P$73,1)+COUNTIFS(Communication!$B$14:$B$73,$AG$14&amp;$C86,Communication!$P$14:$P$73,1))</f>
        <v/>
      </c>
      <c r="AF86" s="14">
        <f>IF(INDEX($A$14:$A$113,ROW()-21)="","",INDEX($A$14:$A$113,ROW()-21))</f>
        <v/>
      </c>
    </row>
    <row r="87" ht="18" customHeight="1">
      <c r="A87" s="18" t="n"/>
      <c r="B87" s="18" t="n"/>
      <c r="C87" s="18" t="n"/>
      <c r="D87" s="19" t="n"/>
      <c r="E87" s="18" t="n"/>
      <c r="F87" s="20">
        <f>IF($L87=0,"",COUNTIF(Communication!$B$14:$B$73,$A87)+COUNTIF(Communication!$B$14:$B$73,$AG$14&amp;$C87))</f>
        <v/>
      </c>
      <c r="G87" s="20">
        <f>IF($L87=0,"",COUNTIFS(Asks!$B$14:$B$113,$A87,Asks!$F$14:$F$113,""))</f>
        <v/>
      </c>
      <c r="H87" s="14">
        <f>IF($L87=0,"",IF($M87=1,"△ Name missing, used twice or starting with Everyone:",IF($O87=1,"△ Pick a role from the list",IF($R87=1,"△ Nobody on our side talks to them",IF($N87=2,"△ Our contact isn't a name on this tab",IF($Q87=1,"△ No message to them within 90 days","○ Clear"))))))</f>
        <v/>
      </c>
      <c r="I87" s="21" t="n"/>
      <c r="J87" s="18" t="n"/>
      <c r="L87" s="20">
        <f>IF(COUNTA($A87:$E87)&gt;0,1,0)</f>
        <v/>
      </c>
      <c r="M87" s="20">
        <f>IF($L87=0,0,IF(OR($A87="",LEFT($A87,LEN($AG$14))=$AG$14,COUNTIF($A$14:$A$113,$A87)&gt;1),1,0))</f>
        <v/>
      </c>
      <c r="N87" s="20">
        <f>IF($L87=0,"",IF($E87="",0,IF(COUNTIF($A$14:$A$113,$E87)&gt;0,1,2)))</f>
        <v/>
      </c>
      <c r="O87" s="20">
        <f>IF($L87=0,0,IF(OR($C87="",COUNTIF($AB$14:$AB$21,$C87)=0),1,0))</f>
        <v/>
      </c>
      <c r="Q87" s="20">
        <f>IF(OR($L87=0,$A87="",$C87=$AB$15),0,IF($T87=0,1,0))</f>
        <v/>
      </c>
      <c r="R87" s="20">
        <f>IF(OR($L87=0,$C87=$AB$15,$C87=$AB$17),0,IF($E87="",1,0))</f>
        <v/>
      </c>
      <c r="S87" s="20">
        <f>IF($L87=0,0,IF(OR($M87=1,$N87=2,$O87=1),1,0))</f>
        <v/>
      </c>
      <c r="T87" s="20">
        <f>IF($L87=0,"",COUNTIFS(Communication!$B$14:$B$73,$A87,Communication!$P$14:$P$73,1)+COUNTIFS(Communication!$B$14:$B$73,$AG$14&amp;$C87,Communication!$P$14:$P$73,1))</f>
        <v/>
      </c>
      <c r="AF87" s="14">
        <f>IF(INDEX($A$14:$A$113,ROW()-21)="","",INDEX($A$14:$A$113,ROW()-21))</f>
        <v/>
      </c>
    </row>
    <row r="88" ht="18" customHeight="1">
      <c r="A88" s="18" t="n"/>
      <c r="B88" s="18" t="n"/>
      <c r="C88" s="18" t="n"/>
      <c r="D88" s="19" t="n"/>
      <c r="E88" s="18" t="n"/>
      <c r="F88" s="20">
        <f>IF($L88=0,"",COUNTIF(Communication!$B$14:$B$73,$A88)+COUNTIF(Communication!$B$14:$B$73,$AG$14&amp;$C88))</f>
        <v/>
      </c>
      <c r="G88" s="20">
        <f>IF($L88=0,"",COUNTIFS(Asks!$B$14:$B$113,$A88,Asks!$F$14:$F$113,""))</f>
        <v/>
      </c>
      <c r="H88" s="14">
        <f>IF($L88=0,"",IF($M88=1,"△ Name missing, used twice or starting with Everyone:",IF($O88=1,"△ Pick a role from the list",IF($R88=1,"△ Nobody on our side talks to them",IF($N88=2,"△ Our contact isn't a name on this tab",IF($Q88=1,"△ No message to them within 90 days","○ Clear"))))))</f>
        <v/>
      </c>
      <c r="I88" s="21" t="n"/>
      <c r="J88" s="18" t="n"/>
      <c r="L88" s="20">
        <f>IF(COUNTA($A88:$E88)&gt;0,1,0)</f>
        <v/>
      </c>
      <c r="M88" s="20">
        <f>IF($L88=0,0,IF(OR($A88="",LEFT($A88,LEN($AG$14))=$AG$14,COUNTIF($A$14:$A$113,$A88)&gt;1),1,0))</f>
        <v/>
      </c>
      <c r="N88" s="20">
        <f>IF($L88=0,"",IF($E88="",0,IF(COUNTIF($A$14:$A$113,$E88)&gt;0,1,2)))</f>
        <v/>
      </c>
      <c r="O88" s="20">
        <f>IF($L88=0,0,IF(OR($C88="",COUNTIF($AB$14:$AB$21,$C88)=0),1,0))</f>
        <v/>
      </c>
      <c r="Q88" s="20">
        <f>IF(OR($L88=0,$A88="",$C88=$AB$15),0,IF($T88=0,1,0))</f>
        <v/>
      </c>
      <c r="R88" s="20">
        <f>IF(OR($L88=0,$C88=$AB$15,$C88=$AB$17),0,IF($E88="",1,0))</f>
        <v/>
      </c>
      <c r="S88" s="20">
        <f>IF($L88=0,0,IF(OR($M88=1,$N88=2,$O88=1),1,0))</f>
        <v/>
      </c>
      <c r="T88" s="20">
        <f>IF($L88=0,"",COUNTIFS(Communication!$B$14:$B$73,$A88,Communication!$P$14:$P$73,1)+COUNTIFS(Communication!$B$14:$B$73,$AG$14&amp;$C88,Communication!$P$14:$P$73,1))</f>
        <v/>
      </c>
      <c r="AF88" s="14">
        <f>IF(INDEX($A$14:$A$113,ROW()-21)="","",INDEX($A$14:$A$113,ROW()-21))</f>
        <v/>
      </c>
    </row>
    <row r="89" ht="18" customHeight="1">
      <c r="A89" s="18" t="n"/>
      <c r="B89" s="18" t="n"/>
      <c r="C89" s="18" t="n"/>
      <c r="D89" s="19" t="n"/>
      <c r="E89" s="18" t="n"/>
      <c r="F89" s="20">
        <f>IF($L89=0,"",COUNTIF(Communication!$B$14:$B$73,$A89)+COUNTIF(Communication!$B$14:$B$73,$AG$14&amp;$C89))</f>
        <v/>
      </c>
      <c r="G89" s="20">
        <f>IF($L89=0,"",COUNTIFS(Asks!$B$14:$B$113,$A89,Asks!$F$14:$F$113,""))</f>
        <v/>
      </c>
      <c r="H89" s="14">
        <f>IF($L89=0,"",IF($M89=1,"△ Name missing, used twice or starting with Everyone:",IF($O89=1,"△ Pick a role from the list",IF($R89=1,"△ Nobody on our side talks to them",IF($N89=2,"△ Our contact isn't a name on this tab",IF($Q89=1,"△ No message to them within 90 days","○ Clear"))))))</f>
        <v/>
      </c>
      <c r="I89" s="21" t="n"/>
      <c r="J89" s="18" t="n"/>
      <c r="L89" s="20">
        <f>IF(COUNTA($A89:$E89)&gt;0,1,0)</f>
        <v/>
      </c>
      <c r="M89" s="20">
        <f>IF($L89=0,0,IF(OR($A89="",LEFT($A89,LEN($AG$14))=$AG$14,COUNTIF($A$14:$A$113,$A89)&gt;1),1,0))</f>
        <v/>
      </c>
      <c r="N89" s="20">
        <f>IF($L89=0,"",IF($E89="",0,IF(COUNTIF($A$14:$A$113,$E89)&gt;0,1,2)))</f>
        <v/>
      </c>
      <c r="O89" s="20">
        <f>IF($L89=0,0,IF(OR($C89="",COUNTIF($AB$14:$AB$21,$C89)=0),1,0))</f>
        <v/>
      </c>
      <c r="Q89" s="20">
        <f>IF(OR($L89=0,$A89="",$C89=$AB$15),0,IF($T89=0,1,0))</f>
        <v/>
      </c>
      <c r="R89" s="20">
        <f>IF(OR($L89=0,$C89=$AB$15,$C89=$AB$17),0,IF($E89="",1,0))</f>
        <v/>
      </c>
      <c r="S89" s="20">
        <f>IF($L89=0,0,IF(OR($M89=1,$N89=2,$O89=1),1,0))</f>
        <v/>
      </c>
      <c r="T89" s="20">
        <f>IF($L89=0,"",COUNTIFS(Communication!$B$14:$B$73,$A89,Communication!$P$14:$P$73,1)+COUNTIFS(Communication!$B$14:$B$73,$AG$14&amp;$C89,Communication!$P$14:$P$73,1))</f>
        <v/>
      </c>
      <c r="AF89" s="14">
        <f>IF(INDEX($A$14:$A$113,ROW()-21)="","",INDEX($A$14:$A$113,ROW()-21))</f>
        <v/>
      </c>
    </row>
    <row r="90" ht="18" customHeight="1">
      <c r="A90" s="18" t="n"/>
      <c r="B90" s="18" t="n"/>
      <c r="C90" s="18" t="n"/>
      <c r="D90" s="19" t="n"/>
      <c r="E90" s="18" t="n"/>
      <c r="F90" s="20">
        <f>IF($L90=0,"",COUNTIF(Communication!$B$14:$B$73,$A90)+COUNTIF(Communication!$B$14:$B$73,$AG$14&amp;$C90))</f>
        <v/>
      </c>
      <c r="G90" s="20">
        <f>IF($L90=0,"",COUNTIFS(Asks!$B$14:$B$113,$A90,Asks!$F$14:$F$113,""))</f>
        <v/>
      </c>
      <c r="H90" s="14">
        <f>IF($L90=0,"",IF($M90=1,"△ Name missing, used twice or starting with Everyone:",IF($O90=1,"△ Pick a role from the list",IF($R90=1,"△ Nobody on our side talks to them",IF($N90=2,"△ Our contact isn't a name on this tab",IF($Q90=1,"△ No message to them within 90 days","○ Clear"))))))</f>
        <v/>
      </c>
      <c r="I90" s="21" t="n"/>
      <c r="J90" s="18" t="n"/>
      <c r="L90" s="20">
        <f>IF(COUNTA($A90:$E90)&gt;0,1,0)</f>
        <v/>
      </c>
      <c r="M90" s="20">
        <f>IF($L90=0,0,IF(OR($A90="",LEFT($A90,LEN($AG$14))=$AG$14,COUNTIF($A$14:$A$113,$A90)&gt;1),1,0))</f>
        <v/>
      </c>
      <c r="N90" s="20">
        <f>IF($L90=0,"",IF($E90="",0,IF(COUNTIF($A$14:$A$113,$E90)&gt;0,1,2)))</f>
        <v/>
      </c>
      <c r="O90" s="20">
        <f>IF($L90=0,0,IF(OR($C90="",COUNTIF($AB$14:$AB$21,$C90)=0),1,0))</f>
        <v/>
      </c>
      <c r="Q90" s="20">
        <f>IF(OR($L90=0,$A90="",$C90=$AB$15),0,IF($T90=0,1,0))</f>
        <v/>
      </c>
      <c r="R90" s="20">
        <f>IF(OR($L90=0,$C90=$AB$15,$C90=$AB$17),0,IF($E90="",1,0))</f>
        <v/>
      </c>
      <c r="S90" s="20">
        <f>IF($L90=0,0,IF(OR($M90=1,$N90=2,$O90=1),1,0))</f>
        <v/>
      </c>
      <c r="T90" s="20">
        <f>IF($L90=0,"",COUNTIFS(Communication!$B$14:$B$73,$A90,Communication!$P$14:$P$73,1)+COUNTIFS(Communication!$B$14:$B$73,$AG$14&amp;$C90,Communication!$P$14:$P$73,1))</f>
        <v/>
      </c>
      <c r="AF90" s="14">
        <f>IF(INDEX($A$14:$A$113,ROW()-21)="","",INDEX($A$14:$A$113,ROW()-21))</f>
        <v/>
      </c>
    </row>
    <row r="91" ht="18" customHeight="1">
      <c r="A91" s="18" t="n"/>
      <c r="B91" s="18" t="n"/>
      <c r="C91" s="18" t="n"/>
      <c r="D91" s="19" t="n"/>
      <c r="E91" s="18" t="n"/>
      <c r="F91" s="20">
        <f>IF($L91=0,"",COUNTIF(Communication!$B$14:$B$73,$A91)+COUNTIF(Communication!$B$14:$B$73,$AG$14&amp;$C91))</f>
        <v/>
      </c>
      <c r="G91" s="20">
        <f>IF($L91=0,"",COUNTIFS(Asks!$B$14:$B$113,$A91,Asks!$F$14:$F$113,""))</f>
        <v/>
      </c>
      <c r="H91" s="14">
        <f>IF($L91=0,"",IF($M91=1,"△ Name missing, used twice or starting with Everyone:",IF($O91=1,"△ Pick a role from the list",IF($R91=1,"△ Nobody on our side talks to them",IF($N91=2,"△ Our contact isn't a name on this tab",IF($Q91=1,"△ No message to them within 90 days","○ Clear"))))))</f>
        <v/>
      </c>
      <c r="I91" s="21" t="n"/>
      <c r="J91" s="18" t="n"/>
      <c r="L91" s="20">
        <f>IF(COUNTA($A91:$E91)&gt;0,1,0)</f>
        <v/>
      </c>
      <c r="M91" s="20">
        <f>IF($L91=0,0,IF(OR($A91="",LEFT($A91,LEN($AG$14))=$AG$14,COUNTIF($A$14:$A$113,$A91)&gt;1),1,0))</f>
        <v/>
      </c>
      <c r="N91" s="20">
        <f>IF($L91=0,"",IF($E91="",0,IF(COUNTIF($A$14:$A$113,$E91)&gt;0,1,2)))</f>
        <v/>
      </c>
      <c r="O91" s="20">
        <f>IF($L91=0,0,IF(OR($C91="",COUNTIF($AB$14:$AB$21,$C91)=0),1,0))</f>
        <v/>
      </c>
      <c r="Q91" s="20">
        <f>IF(OR($L91=0,$A91="",$C91=$AB$15),0,IF($T91=0,1,0))</f>
        <v/>
      </c>
      <c r="R91" s="20">
        <f>IF(OR($L91=0,$C91=$AB$15,$C91=$AB$17),0,IF($E91="",1,0))</f>
        <v/>
      </c>
      <c r="S91" s="20">
        <f>IF($L91=0,0,IF(OR($M91=1,$N91=2,$O91=1),1,0))</f>
        <v/>
      </c>
      <c r="T91" s="20">
        <f>IF($L91=0,"",COUNTIFS(Communication!$B$14:$B$73,$A91,Communication!$P$14:$P$73,1)+COUNTIFS(Communication!$B$14:$B$73,$AG$14&amp;$C91,Communication!$P$14:$P$73,1))</f>
        <v/>
      </c>
      <c r="AF91" s="14">
        <f>IF(INDEX($A$14:$A$113,ROW()-21)="","",INDEX($A$14:$A$113,ROW()-21))</f>
        <v/>
      </c>
    </row>
    <row r="92" ht="18" customHeight="1">
      <c r="A92" s="18" t="n"/>
      <c r="B92" s="18" t="n"/>
      <c r="C92" s="18" t="n"/>
      <c r="D92" s="19" t="n"/>
      <c r="E92" s="18" t="n"/>
      <c r="F92" s="20">
        <f>IF($L92=0,"",COUNTIF(Communication!$B$14:$B$73,$A92)+COUNTIF(Communication!$B$14:$B$73,$AG$14&amp;$C92))</f>
        <v/>
      </c>
      <c r="G92" s="20">
        <f>IF($L92=0,"",COUNTIFS(Asks!$B$14:$B$113,$A92,Asks!$F$14:$F$113,""))</f>
        <v/>
      </c>
      <c r="H92" s="14">
        <f>IF($L92=0,"",IF($M92=1,"△ Name missing, used twice or starting with Everyone:",IF($O92=1,"△ Pick a role from the list",IF($R92=1,"△ Nobody on our side talks to them",IF($N92=2,"△ Our contact isn't a name on this tab",IF($Q92=1,"△ No message to them within 90 days","○ Clear"))))))</f>
        <v/>
      </c>
      <c r="I92" s="21" t="n"/>
      <c r="J92" s="18" t="n"/>
      <c r="L92" s="20">
        <f>IF(COUNTA($A92:$E92)&gt;0,1,0)</f>
        <v/>
      </c>
      <c r="M92" s="20">
        <f>IF($L92=0,0,IF(OR($A92="",LEFT($A92,LEN($AG$14))=$AG$14,COUNTIF($A$14:$A$113,$A92)&gt;1),1,0))</f>
        <v/>
      </c>
      <c r="N92" s="20">
        <f>IF($L92=0,"",IF($E92="",0,IF(COUNTIF($A$14:$A$113,$E92)&gt;0,1,2)))</f>
        <v/>
      </c>
      <c r="O92" s="20">
        <f>IF($L92=0,0,IF(OR($C92="",COUNTIF($AB$14:$AB$21,$C92)=0),1,0))</f>
        <v/>
      </c>
      <c r="Q92" s="20">
        <f>IF(OR($L92=0,$A92="",$C92=$AB$15),0,IF($T92=0,1,0))</f>
        <v/>
      </c>
      <c r="R92" s="20">
        <f>IF(OR($L92=0,$C92=$AB$15,$C92=$AB$17),0,IF($E92="",1,0))</f>
        <v/>
      </c>
      <c r="S92" s="20">
        <f>IF($L92=0,0,IF(OR($M92=1,$N92=2,$O92=1),1,0))</f>
        <v/>
      </c>
      <c r="T92" s="20">
        <f>IF($L92=0,"",COUNTIFS(Communication!$B$14:$B$73,$A92,Communication!$P$14:$P$73,1)+COUNTIFS(Communication!$B$14:$B$73,$AG$14&amp;$C92,Communication!$P$14:$P$73,1))</f>
        <v/>
      </c>
      <c r="AF92" s="14">
        <f>IF(INDEX($A$14:$A$113,ROW()-21)="","",INDEX($A$14:$A$113,ROW()-21))</f>
        <v/>
      </c>
    </row>
    <row r="93" ht="18" customHeight="1">
      <c r="A93" s="18" t="n"/>
      <c r="B93" s="18" t="n"/>
      <c r="C93" s="18" t="n"/>
      <c r="D93" s="19" t="n"/>
      <c r="E93" s="18" t="n"/>
      <c r="F93" s="20">
        <f>IF($L93=0,"",COUNTIF(Communication!$B$14:$B$73,$A93)+COUNTIF(Communication!$B$14:$B$73,$AG$14&amp;$C93))</f>
        <v/>
      </c>
      <c r="G93" s="20">
        <f>IF($L93=0,"",COUNTIFS(Asks!$B$14:$B$113,$A93,Asks!$F$14:$F$113,""))</f>
        <v/>
      </c>
      <c r="H93" s="14">
        <f>IF($L93=0,"",IF($M93=1,"△ Name missing, used twice or starting with Everyone:",IF($O93=1,"△ Pick a role from the list",IF($R93=1,"△ Nobody on our side talks to them",IF($N93=2,"△ Our contact isn't a name on this tab",IF($Q93=1,"△ No message to them within 90 days","○ Clear"))))))</f>
        <v/>
      </c>
      <c r="I93" s="21" t="n"/>
      <c r="J93" s="18" t="n"/>
      <c r="L93" s="20">
        <f>IF(COUNTA($A93:$E93)&gt;0,1,0)</f>
        <v/>
      </c>
      <c r="M93" s="20">
        <f>IF($L93=0,0,IF(OR($A93="",LEFT($A93,LEN($AG$14))=$AG$14,COUNTIF($A$14:$A$113,$A93)&gt;1),1,0))</f>
        <v/>
      </c>
      <c r="N93" s="20">
        <f>IF($L93=0,"",IF($E93="",0,IF(COUNTIF($A$14:$A$113,$E93)&gt;0,1,2)))</f>
        <v/>
      </c>
      <c r="O93" s="20">
        <f>IF($L93=0,0,IF(OR($C93="",COUNTIF($AB$14:$AB$21,$C93)=0),1,0))</f>
        <v/>
      </c>
      <c r="Q93" s="20">
        <f>IF(OR($L93=0,$A93="",$C93=$AB$15),0,IF($T93=0,1,0))</f>
        <v/>
      </c>
      <c r="R93" s="20">
        <f>IF(OR($L93=0,$C93=$AB$15,$C93=$AB$17),0,IF($E93="",1,0))</f>
        <v/>
      </c>
      <c r="S93" s="20">
        <f>IF($L93=0,0,IF(OR($M93=1,$N93=2,$O93=1),1,0))</f>
        <v/>
      </c>
      <c r="T93" s="20">
        <f>IF($L93=0,"",COUNTIFS(Communication!$B$14:$B$73,$A93,Communication!$P$14:$P$73,1)+COUNTIFS(Communication!$B$14:$B$73,$AG$14&amp;$C93,Communication!$P$14:$P$73,1))</f>
        <v/>
      </c>
      <c r="AF93" s="14">
        <f>IF(INDEX($A$14:$A$113,ROW()-21)="","",INDEX($A$14:$A$113,ROW()-21))</f>
        <v/>
      </c>
    </row>
    <row r="94" ht="18" customHeight="1">
      <c r="A94" s="18" t="n"/>
      <c r="B94" s="18" t="n"/>
      <c r="C94" s="18" t="n"/>
      <c r="D94" s="19" t="n"/>
      <c r="E94" s="18" t="n"/>
      <c r="F94" s="20">
        <f>IF($L94=0,"",COUNTIF(Communication!$B$14:$B$73,$A94)+COUNTIF(Communication!$B$14:$B$73,$AG$14&amp;$C94))</f>
        <v/>
      </c>
      <c r="G94" s="20">
        <f>IF($L94=0,"",COUNTIFS(Asks!$B$14:$B$113,$A94,Asks!$F$14:$F$113,""))</f>
        <v/>
      </c>
      <c r="H94" s="14">
        <f>IF($L94=0,"",IF($M94=1,"△ Name missing, used twice or starting with Everyone:",IF($O94=1,"△ Pick a role from the list",IF($R94=1,"△ Nobody on our side talks to them",IF($N94=2,"△ Our contact isn't a name on this tab",IF($Q94=1,"△ No message to them within 90 days","○ Clear"))))))</f>
        <v/>
      </c>
      <c r="I94" s="21" t="n"/>
      <c r="J94" s="18" t="n"/>
      <c r="L94" s="20">
        <f>IF(COUNTA($A94:$E94)&gt;0,1,0)</f>
        <v/>
      </c>
      <c r="M94" s="20">
        <f>IF($L94=0,0,IF(OR($A94="",LEFT($A94,LEN($AG$14))=$AG$14,COUNTIF($A$14:$A$113,$A94)&gt;1),1,0))</f>
        <v/>
      </c>
      <c r="N94" s="20">
        <f>IF($L94=0,"",IF($E94="",0,IF(COUNTIF($A$14:$A$113,$E94)&gt;0,1,2)))</f>
        <v/>
      </c>
      <c r="O94" s="20">
        <f>IF($L94=0,0,IF(OR($C94="",COUNTIF($AB$14:$AB$21,$C94)=0),1,0))</f>
        <v/>
      </c>
      <c r="Q94" s="20">
        <f>IF(OR($L94=0,$A94="",$C94=$AB$15),0,IF($T94=0,1,0))</f>
        <v/>
      </c>
      <c r="R94" s="20">
        <f>IF(OR($L94=0,$C94=$AB$15,$C94=$AB$17),0,IF($E94="",1,0))</f>
        <v/>
      </c>
      <c r="S94" s="20">
        <f>IF($L94=0,0,IF(OR($M94=1,$N94=2,$O94=1),1,0))</f>
        <v/>
      </c>
      <c r="T94" s="20">
        <f>IF($L94=0,"",COUNTIFS(Communication!$B$14:$B$73,$A94,Communication!$P$14:$P$73,1)+COUNTIFS(Communication!$B$14:$B$73,$AG$14&amp;$C94,Communication!$P$14:$P$73,1))</f>
        <v/>
      </c>
      <c r="AF94" s="14">
        <f>IF(INDEX($A$14:$A$113,ROW()-21)="","",INDEX($A$14:$A$113,ROW()-21))</f>
        <v/>
      </c>
    </row>
    <row r="95" ht="18" customHeight="1">
      <c r="A95" s="18" t="n"/>
      <c r="B95" s="18" t="n"/>
      <c r="C95" s="18" t="n"/>
      <c r="D95" s="19" t="n"/>
      <c r="E95" s="18" t="n"/>
      <c r="F95" s="20">
        <f>IF($L95=0,"",COUNTIF(Communication!$B$14:$B$73,$A95)+COUNTIF(Communication!$B$14:$B$73,$AG$14&amp;$C95))</f>
        <v/>
      </c>
      <c r="G95" s="20">
        <f>IF($L95=0,"",COUNTIFS(Asks!$B$14:$B$113,$A95,Asks!$F$14:$F$113,""))</f>
        <v/>
      </c>
      <c r="H95" s="14">
        <f>IF($L95=0,"",IF($M95=1,"△ Name missing, used twice or starting with Everyone:",IF($O95=1,"△ Pick a role from the list",IF($R95=1,"△ Nobody on our side talks to them",IF($N95=2,"△ Our contact isn't a name on this tab",IF($Q95=1,"△ No message to them within 90 days","○ Clear"))))))</f>
        <v/>
      </c>
      <c r="I95" s="21" t="n"/>
      <c r="J95" s="18" t="n"/>
      <c r="L95" s="20">
        <f>IF(COUNTA($A95:$E95)&gt;0,1,0)</f>
        <v/>
      </c>
      <c r="M95" s="20">
        <f>IF($L95=0,0,IF(OR($A95="",LEFT($A95,LEN($AG$14))=$AG$14,COUNTIF($A$14:$A$113,$A95)&gt;1),1,0))</f>
        <v/>
      </c>
      <c r="N95" s="20">
        <f>IF($L95=0,"",IF($E95="",0,IF(COUNTIF($A$14:$A$113,$E95)&gt;0,1,2)))</f>
        <v/>
      </c>
      <c r="O95" s="20">
        <f>IF($L95=0,0,IF(OR($C95="",COUNTIF($AB$14:$AB$21,$C95)=0),1,0))</f>
        <v/>
      </c>
      <c r="Q95" s="20">
        <f>IF(OR($L95=0,$A95="",$C95=$AB$15),0,IF($T95=0,1,0))</f>
        <v/>
      </c>
      <c r="R95" s="20">
        <f>IF(OR($L95=0,$C95=$AB$15,$C95=$AB$17),0,IF($E95="",1,0))</f>
        <v/>
      </c>
      <c r="S95" s="20">
        <f>IF($L95=0,0,IF(OR($M95=1,$N95=2,$O95=1),1,0))</f>
        <v/>
      </c>
      <c r="T95" s="20">
        <f>IF($L95=0,"",COUNTIFS(Communication!$B$14:$B$73,$A95,Communication!$P$14:$P$73,1)+COUNTIFS(Communication!$B$14:$B$73,$AG$14&amp;$C95,Communication!$P$14:$P$73,1))</f>
        <v/>
      </c>
      <c r="AF95" s="14">
        <f>IF(INDEX($A$14:$A$113,ROW()-21)="","",INDEX($A$14:$A$113,ROW()-21))</f>
        <v/>
      </c>
    </row>
    <row r="96" ht="18" customHeight="1">
      <c r="A96" s="18" t="n"/>
      <c r="B96" s="18" t="n"/>
      <c r="C96" s="18" t="n"/>
      <c r="D96" s="19" t="n"/>
      <c r="E96" s="18" t="n"/>
      <c r="F96" s="20">
        <f>IF($L96=0,"",COUNTIF(Communication!$B$14:$B$73,$A96)+COUNTIF(Communication!$B$14:$B$73,$AG$14&amp;$C96))</f>
        <v/>
      </c>
      <c r="G96" s="20">
        <f>IF($L96=0,"",COUNTIFS(Asks!$B$14:$B$113,$A96,Asks!$F$14:$F$113,""))</f>
        <v/>
      </c>
      <c r="H96" s="14">
        <f>IF($L96=0,"",IF($M96=1,"△ Name missing, used twice or starting with Everyone:",IF($O96=1,"△ Pick a role from the list",IF($R96=1,"△ Nobody on our side talks to them",IF($N96=2,"△ Our contact isn't a name on this tab",IF($Q96=1,"△ No message to them within 90 days","○ Clear"))))))</f>
        <v/>
      </c>
      <c r="I96" s="21" t="n"/>
      <c r="J96" s="18" t="n"/>
      <c r="L96" s="20">
        <f>IF(COUNTA($A96:$E96)&gt;0,1,0)</f>
        <v/>
      </c>
      <c r="M96" s="20">
        <f>IF($L96=0,0,IF(OR($A96="",LEFT($A96,LEN($AG$14))=$AG$14,COUNTIF($A$14:$A$113,$A96)&gt;1),1,0))</f>
        <v/>
      </c>
      <c r="N96" s="20">
        <f>IF($L96=0,"",IF($E96="",0,IF(COUNTIF($A$14:$A$113,$E96)&gt;0,1,2)))</f>
        <v/>
      </c>
      <c r="O96" s="20">
        <f>IF($L96=0,0,IF(OR($C96="",COUNTIF($AB$14:$AB$21,$C96)=0),1,0))</f>
        <v/>
      </c>
      <c r="Q96" s="20">
        <f>IF(OR($L96=0,$A96="",$C96=$AB$15),0,IF($T96=0,1,0))</f>
        <v/>
      </c>
      <c r="R96" s="20">
        <f>IF(OR($L96=0,$C96=$AB$15,$C96=$AB$17),0,IF($E96="",1,0))</f>
        <v/>
      </c>
      <c r="S96" s="20">
        <f>IF($L96=0,0,IF(OR($M96=1,$N96=2,$O96=1),1,0))</f>
        <v/>
      </c>
      <c r="T96" s="20">
        <f>IF($L96=0,"",COUNTIFS(Communication!$B$14:$B$73,$A96,Communication!$P$14:$P$73,1)+COUNTIFS(Communication!$B$14:$B$73,$AG$14&amp;$C96,Communication!$P$14:$P$73,1))</f>
        <v/>
      </c>
      <c r="AF96" s="14">
        <f>IF(INDEX($A$14:$A$113,ROW()-21)="","",INDEX($A$14:$A$113,ROW()-21))</f>
        <v/>
      </c>
    </row>
    <row r="97" ht="18" customHeight="1">
      <c r="A97" s="18" t="n"/>
      <c r="B97" s="18" t="n"/>
      <c r="C97" s="18" t="n"/>
      <c r="D97" s="19" t="n"/>
      <c r="E97" s="18" t="n"/>
      <c r="F97" s="20">
        <f>IF($L97=0,"",COUNTIF(Communication!$B$14:$B$73,$A97)+COUNTIF(Communication!$B$14:$B$73,$AG$14&amp;$C97))</f>
        <v/>
      </c>
      <c r="G97" s="20">
        <f>IF($L97=0,"",COUNTIFS(Asks!$B$14:$B$113,$A97,Asks!$F$14:$F$113,""))</f>
        <v/>
      </c>
      <c r="H97" s="14">
        <f>IF($L97=0,"",IF($M97=1,"△ Name missing, used twice or starting with Everyone:",IF($O97=1,"△ Pick a role from the list",IF($R97=1,"△ Nobody on our side talks to them",IF($N97=2,"△ Our contact isn't a name on this tab",IF($Q97=1,"△ No message to them within 90 days","○ Clear"))))))</f>
        <v/>
      </c>
      <c r="I97" s="21" t="n"/>
      <c r="J97" s="18" t="n"/>
      <c r="L97" s="20">
        <f>IF(COUNTA($A97:$E97)&gt;0,1,0)</f>
        <v/>
      </c>
      <c r="M97" s="20">
        <f>IF($L97=0,0,IF(OR($A97="",LEFT($A97,LEN($AG$14))=$AG$14,COUNTIF($A$14:$A$113,$A97)&gt;1),1,0))</f>
        <v/>
      </c>
      <c r="N97" s="20">
        <f>IF($L97=0,"",IF($E97="",0,IF(COUNTIF($A$14:$A$113,$E97)&gt;0,1,2)))</f>
        <v/>
      </c>
      <c r="O97" s="20">
        <f>IF($L97=0,0,IF(OR($C97="",COUNTIF($AB$14:$AB$21,$C97)=0),1,0))</f>
        <v/>
      </c>
      <c r="Q97" s="20">
        <f>IF(OR($L97=0,$A97="",$C97=$AB$15),0,IF($T97=0,1,0))</f>
        <v/>
      </c>
      <c r="R97" s="20">
        <f>IF(OR($L97=0,$C97=$AB$15,$C97=$AB$17),0,IF($E97="",1,0))</f>
        <v/>
      </c>
      <c r="S97" s="20">
        <f>IF($L97=0,0,IF(OR($M97=1,$N97=2,$O97=1),1,0))</f>
        <v/>
      </c>
      <c r="T97" s="20">
        <f>IF($L97=0,"",COUNTIFS(Communication!$B$14:$B$73,$A97,Communication!$P$14:$P$73,1)+COUNTIFS(Communication!$B$14:$B$73,$AG$14&amp;$C97,Communication!$P$14:$P$73,1))</f>
        <v/>
      </c>
      <c r="AF97" s="14">
        <f>IF(INDEX($A$14:$A$113,ROW()-21)="","",INDEX($A$14:$A$113,ROW()-21))</f>
        <v/>
      </c>
    </row>
    <row r="98" ht="18" customHeight="1">
      <c r="A98" s="18" t="n"/>
      <c r="B98" s="18" t="n"/>
      <c r="C98" s="18" t="n"/>
      <c r="D98" s="19" t="n"/>
      <c r="E98" s="18" t="n"/>
      <c r="F98" s="20">
        <f>IF($L98=0,"",COUNTIF(Communication!$B$14:$B$73,$A98)+COUNTIF(Communication!$B$14:$B$73,$AG$14&amp;$C98))</f>
        <v/>
      </c>
      <c r="G98" s="20">
        <f>IF($L98=0,"",COUNTIFS(Asks!$B$14:$B$113,$A98,Asks!$F$14:$F$113,""))</f>
        <v/>
      </c>
      <c r="H98" s="14">
        <f>IF($L98=0,"",IF($M98=1,"△ Name missing, used twice or starting with Everyone:",IF($O98=1,"△ Pick a role from the list",IF($R98=1,"△ Nobody on our side talks to them",IF($N98=2,"△ Our contact isn't a name on this tab",IF($Q98=1,"△ No message to them within 90 days","○ Clear"))))))</f>
        <v/>
      </c>
      <c r="I98" s="21" t="n"/>
      <c r="J98" s="18" t="n"/>
      <c r="L98" s="20">
        <f>IF(COUNTA($A98:$E98)&gt;0,1,0)</f>
        <v/>
      </c>
      <c r="M98" s="20">
        <f>IF($L98=0,0,IF(OR($A98="",LEFT($A98,LEN($AG$14))=$AG$14,COUNTIF($A$14:$A$113,$A98)&gt;1),1,0))</f>
        <v/>
      </c>
      <c r="N98" s="20">
        <f>IF($L98=0,"",IF($E98="",0,IF(COUNTIF($A$14:$A$113,$E98)&gt;0,1,2)))</f>
        <v/>
      </c>
      <c r="O98" s="20">
        <f>IF($L98=0,0,IF(OR($C98="",COUNTIF($AB$14:$AB$21,$C98)=0),1,0))</f>
        <v/>
      </c>
      <c r="Q98" s="20">
        <f>IF(OR($L98=0,$A98="",$C98=$AB$15),0,IF($T98=0,1,0))</f>
        <v/>
      </c>
      <c r="R98" s="20">
        <f>IF(OR($L98=0,$C98=$AB$15,$C98=$AB$17),0,IF($E98="",1,0))</f>
        <v/>
      </c>
      <c r="S98" s="20">
        <f>IF($L98=0,0,IF(OR($M98=1,$N98=2,$O98=1),1,0))</f>
        <v/>
      </c>
      <c r="T98" s="20">
        <f>IF($L98=0,"",COUNTIFS(Communication!$B$14:$B$73,$A98,Communication!$P$14:$P$73,1)+COUNTIFS(Communication!$B$14:$B$73,$AG$14&amp;$C98,Communication!$P$14:$P$73,1))</f>
        <v/>
      </c>
      <c r="AF98" s="14">
        <f>IF(INDEX($A$14:$A$113,ROW()-21)="","",INDEX($A$14:$A$113,ROW()-21))</f>
        <v/>
      </c>
    </row>
    <row r="99" ht="18" customHeight="1">
      <c r="A99" s="18" t="n"/>
      <c r="B99" s="18" t="n"/>
      <c r="C99" s="18" t="n"/>
      <c r="D99" s="19" t="n"/>
      <c r="E99" s="18" t="n"/>
      <c r="F99" s="20">
        <f>IF($L99=0,"",COUNTIF(Communication!$B$14:$B$73,$A99)+COUNTIF(Communication!$B$14:$B$73,$AG$14&amp;$C99))</f>
        <v/>
      </c>
      <c r="G99" s="20">
        <f>IF($L99=0,"",COUNTIFS(Asks!$B$14:$B$113,$A99,Asks!$F$14:$F$113,""))</f>
        <v/>
      </c>
      <c r="H99" s="14">
        <f>IF($L99=0,"",IF($M99=1,"△ Name missing, used twice or starting with Everyone:",IF($O99=1,"△ Pick a role from the list",IF($R99=1,"△ Nobody on our side talks to them",IF($N99=2,"△ Our contact isn't a name on this tab",IF($Q99=1,"△ No message to them within 90 days","○ Clear"))))))</f>
        <v/>
      </c>
      <c r="I99" s="21" t="n"/>
      <c r="J99" s="18" t="n"/>
      <c r="L99" s="20">
        <f>IF(COUNTA($A99:$E99)&gt;0,1,0)</f>
        <v/>
      </c>
      <c r="M99" s="20">
        <f>IF($L99=0,0,IF(OR($A99="",LEFT($A99,LEN($AG$14))=$AG$14,COUNTIF($A$14:$A$113,$A99)&gt;1),1,0))</f>
        <v/>
      </c>
      <c r="N99" s="20">
        <f>IF($L99=0,"",IF($E99="",0,IF(COUNTIF($A$14:$A$113,$E99)&gt;0,1,2)))</f>
        <v/>
      </c>
      <c r="O99" s="20">
        <f>IF($L99=0,0,IF(OR($C99="",COUNTIF($AB$14:$AB$21,$C99)=0),1,0))</f>
        <v/>
      </c>
      <c r="Q99" s="20">
        <f>IF(OR($L99=0,$A99="",$C99=$AB$15),0,IF($T99=0,1,0))</f>
        <v/>
      </c>
      <c r="R99" s="20">
        <f>IF(OR($L99=0,$C99=$AB$15,$C99=$AB$17),0,IF($E99="",1,0))</f>
        <v/>
      </c>
      <c r="S99" s="20">
        <f>IF($L99=0,0,IF(OR($M99=1,$N99=2,$O99=1),1,0))</f>
        <v/>
      </c>
      <c r="T99" s="20">
        <f>IF($L99=0,"",COUNTIFS(Communication!$B$14:$B$73,$A99,Communication!$P$14:$P$73,1)+COUNTIFS(Communication!$B$14:$B$73,$AG$14&amp;$C99,Communication!$P$14:$P$73,1))</f>
        <v/>
      </c>
      <c r="AF99" s="14">
        <f>IF(INDEX($A$14:$A$113,ROW()-21)="","",INDEX($A$14:$A$113,ROW()-21))</f>
        <v/>
      </c>
    </row>
    <row r="100" ht="18" customHeight="1">
      <c r="A100" s="18" t="n"/>
      <c r="B100" s="18" t="n"/>
      <c r="C100" s="18" t="n"/>
      <c r="D100" s="19" t="n"/>
      <c r="E100" s="18" t="n"/>
      <c r="F100" s="20">
        <f>IF($L100=0,"",COUNTIF(Communication!$B$14:$B$73,$A100)+COUNTIF(Communication!$B$14:$B$73,$AG$14&amp;$C100))</f>
        <v/>
      </c>
      <c r="G100" s="20">
        <f>IF($L100=0,"",COUNTIFS(Asks!$B$14:$B$113,$A100,Asks!$F$14:$F$113,""))</f>
        <v/>
      </c>
      <c r="H100" s="14">
        <f>IF($L100=0,"",IF($M100=1,"△ Name missing, used twice or starting with Everyone:",IF($O100=1,"△ Pick a role from the list",IF($R100=1,"△ Nobody on our side talks to them",IF($N100=2,"△ Our contact isn't a name on this tab",IF($Q100=1,"△ No message to them within 90 days","○ Clear"))))))</f>
        <v/>
      </c>
      <c r="I100" s="21" t="n"/>
      <c r="J100" s="18" t="n"/>
      <c r="L100" s="20">
        <f>IF(COUNTA($A100:$E100)&gt;0,1,0)</f>
        <v/>
      </c>
      <c r="M100" s="20">
        <f>IF($L100=0,0,IF(OR($A100="",LEFT($A100,LEN($AG$14))=$AG$14,COUNTIF($A$14:$A$113,$A100)&gt;1),1,0))</f>
        <v/>
      </c>
      <c r="N100" s="20">
        <f>IF($L100=0,"",IF($E100="",0,IF(COUNTIF($A$14:$A$113,$E100)&gt;0,1,2)))</f>
        <v/>
      </c>
      <c r="O100" s="20">
        <f>IF($L100=0,0,IF(OR($C100="",COUNTIF($AB$14:$AB$21,$C100)=0),1,0))</f>
        <v/>
      </c>
      <c r="Q100" s="20">
        <f>IF(OR($L100=0,$A100="",$C100=$AB$15),0,IF($T100=0,1,0))</f>
        <v/>
      </c>
      <c r="R100" s="20">
        <f>IF(OR($L100=0,$C100=$AB$15,$C100=$AB$17),0,IF($E100="",1,0))</f>
        <v/>
      </c>
      <c r="S100" s="20">
        <f>IF($L100=0,0,IF(OR($M100=1,$N100=2,$O100=1),1,0))</f>
        <v/>
      </c>
      <c r="T100" s="20">
        <f>IF($L100=0,"",COUNTIFS(Communication!$B$14:$B$73,$A100,Communication!$P$14:$P$73,1)+COUNTIFS(Communication!$B$14:$B$73,$AG$14&amp;$C100,Communication!$P$14:$P$73,1))</f>
        <v/>
      </c>
      <c r="AF100" s="14">
        <f>IF(INDEX($A$14:$A$113,ROW()-21)="","",INDEX($A$14:$A$113,ROW()-21))</f>
        <v/>
      </c>
    </row>
    <row r="101" ht="18" customHeight="1">
      <c r="A101" s="18" t="n"/>
      <c r="B101" s="18" t="n"/>
      <c r="C101" s="18" t="n"/>
      <c r="D101" s="19" t="n"/>
      <c r="E101" s="18" t="n"/>
      <c r="F101" s="20">
        <f>IF($L101=0,"",COUNTIF(Communication!$B$14:$B$73,$A101)+COUNTIF(Communication!$B$14:$B$73,$AG$14&amp;$C101))</f>
        <v/>
      </c>
      <c r="G101" s="20">
        <f>IF($L101=0,"",COUNTIFS(Asks!$B$14:$B$113,$A101,Asks!$F$14:$F$113,""))</f>
        <v/>
      </c>
      <c r="H101" s="14">
        <f>IF($L101=0,"",IF($M101=1,"△ Name missing, used twice or starting with Everyone:",IF($O101=1,"△ Pick a role from the list",IF($R101=1,"△ Nobody on our side talks to them",IF($N101=2,"△ Our contact isn't a name on this tab",IF($Q101=1,"△ No message to them within 90 days","○ Clear"))))))</f>
        <v/>
      </c>
      <c r="I101" s="21" t="n"/>
      <c r="J101" s="18" t="n"/>
      <c r="L101" s="20">
        <f>IF(COUNTA($A101:$E101)&gt;0,1,0)</f>
        <v/>
      </c>
      <c r="M101" s="20">
        <f>IF($L101=0,0,IF(OR($A101="",LEFT($A101,LEN($AG$14))=$AG$14,COUNTIF($A$14:$A$113,$A101)&gt;1),1,0))</f>
        <v/>
      </c>
      <c r="N101" s="20">
        <f>IF($L101=0,"",IF($E101="",0,IF(COUNTIF($A$14:$A$113,$E101)&gt;0,1,2)))</f>
        <v/>
      </c>
      <c r="O101" s="20">
        <f>IF($L101=0,0,IF(OR($C101="",COUNTIF($AB$14:$AB$21,$C101)=0),1,0))</f>
        <v/>
      </c>
      <c r="Q101" s="20">
        <f>IF(OR($L101=0,$A101="",$C101=$AB$15),0,IF($T101=0,1,0))</f>
        <v/>
      </c>
      <c r="R101" s="20">
        <f>IF(OR($L101=0,$C101=$AB$15,$C101=$AB$17),0,IF($E101="",1,0))</f>
        <v/>
      </c>
      <c r="S101" s="20">
        <f>IF($L101=0,0,IF(OR($M101=1,$N101=2,$O101=1),1,0))</f>
        <v/>
      </c>
      <c r="T101" s="20">
        <f>IF($L101=0,"",COUNTIFS(Communication!$B$14:$B$73,$A101,Communication!$P$14:$P$73,1)+COUNTIFS(Communication!$B$14:$B$73,$AG$14&amp;$C101,Communication!$P$14:$P$73,1))</f>
        <v/>
      </c>
      <c r="AF101" s="14">
        <f>IF(INDEX($A$14:$A$113,ROW()-21)="","",INDEX($A$14:$A$113,ROW()-21))</f>
        <v/>
      </c>
    </row>
    <row r="102" ht="18" customHeight="1">
      <c r="A102" s="18" t="n"/>
      <c r="B102" s="18" t="n"/>
      <c r="C102" s="18" t="n"/>
      <c r="D102" s="19" t="n"/>
      <c r="E102" s="18" t="n"/>
      <c r="F102" s="20">
        <f>IF($L102=0,"",COUNTIF(Communication!$B$14:$B$73,$A102)+COUNTIF(Communication!$B$14:$B$73,$AG$14&amp;$C102))</f>
        <v/>
      </c>
      <c r="G102" s="20">
        <f>IF($L102=0,"",COUNTIFS(Asks!$B$14:$B$113,$A102,Asks!$F$14:$F$113,""))</f>
        <v/>
      </c>
      <c r="H102" s="14">
        <f>IF($L102=0,"",IF($M102=1,"△ Name missing, used twice or starting with Everyone:",IF($O102=1,"△ Pick a role from the list",IF($R102=1,"△ Nobody on our side talks to them",IF($N102=2,"△ Our contact isn't a name on this tab",IF($Q102=1,"△ No message to them within 90 days","○ Clear"))))))</f>
        <v/>
      </c>
      <c r="I102" s="21" t="n"/>
      <c r="J102" s="18" t="n"/>
      <c r="L102" s="20">
        <f>IF(COUNTA($A102:$E102)&gt;0,1,0)</f>
        <v/>
      </c>
      <c r="M102" s="20">
        <f>IF($L102=0,0,IF(OR($A102="",LEFT($A102,LEN($AG$14))=$AG$14,COUNTIF($A$14:$A$113,$A102)&gt;1),1,0))</f>
        <v/>
      </c>
      <c r="N102" s="20">
        <f>IF($L102=0,"",IF($E102="",0,IF(COUNTIF($A$14:$A$113,$E102)&gt;0,1,2)))</f>
        <v/>
      </c>
      <c r="O102" s="20">
        <f>IF($L102=0,0,IF(OR($C102="",COUNTIF($AB$14:$AB$21,$C102)=0),1,0))</f>
        <v/>
      </c>
      <c r="Q102" s="20">
        <f>IF(OR($L102=0,$A102="",$C102=$AB$15),0,IF($T102=0,1,0))</f>
        <v/>
      </c>
      <c r="R102" s="20">
        <f>IF(OR($L102=0,$C102=$AB$15,$C102=$AB$17),0,IF($E102="",1,0))</f>
        <v/>
      </c>
      <c r="S102" s="20">
        <f>IF($L102=0,0,IF(OR($M102=1,$N102=2,$O102=1),1,0))</f>
        <v/>
      </c>
      <c r="T102" s="20">
        <f>IF($L102=0,"",COUNTIFS(Communication!$B$14:$B$73,$A102,Communication!$P$14:$P$73,1)+COUNTIFS(Communication!$B$14:$B$73,$AG$14&amp;$C102,Communication!$P$14:$P$73,1))</f>
        <v/>
      </c>
      <c r="AF102" s="14">
        <f>IF(INDEX($A$14:$A$113,ROW()-21)="","",INDEX($A$14:$A$113,ROW()-21))</f>
        <v/>
      </c>
    </row>
    <row r="103" ht="18" customHeight="1">
      <c r="A103" s="18" t="n"/>
      <c r="B103" s="18" t="n"/>
      <c r="C103" s="18" t="n"/>
      <c r="D103" s="19" t="n"/>
      <c r="E103" s="18" t="n"/>
      <c r="F103" s="20">
        <f>IF($L103=0,"",COUNTIF(Communication!$B$14:$B$73,$A103)+COUNTIF(Communication!$B$14:$B$73,$AG$14&amp;$C103))</f>
        <v/>
      </c>
      <c r="G103" s="20">
        <f>IF($L103=0,"",COUNTIFS(Asks!$B$14:$B$113,$A103,Asks!$F$14:$F$113,""))</f>
        <v/>
      </c>
      <c r="H103" s="14">
        <f>IF($L103=0,"",IF($M103=1,"△ Name missing, used twice or starting with Everyone:",IF($O103=1,"△ Pick a role from the list",IF($R103=1,"△ Nobody on our side talks to them",IF($N103=2,"△ Our contact isn't a name on this tab",IF($Q103=1,"△ No message to them within 90 days","○ Clear"))))))</f>
        <v/>
      </c>
      <c r="I103" s="21" t="n"/>
      <c r="J103" s="18" t="n"/>
      <c r="L103" s="20">
        <f>IF(COUNTA($A103:$E103)&gt;0,1,0)</f>
        <v/>
      </c>
      <c r="M103" s="20">
        <f>IF($L103=0,0,IF(OR($A103="",LEFT($A103,LEN($AG$14))=$AG$14,COUNTIF($A$14:$A$113,$A103)&gt;1),1,0))</f>
        <v/>
      </c>
      <c r="N103" s="20">
        <f>IF($L103=0,"",IF($E103="",0,IF(COUNTIF($A$14:$A$113,$E103)&gt;0,1,2)))</f>
        <v/>
      </c>
      <c r="O103" s="20">
        <f>IF($L103=0,0,IF(OR($C103="",COUNTIF($AB$14:$AB$21,$C103)=0),1,0))</f>
        <v/>
      </c>
      <c r="Q103" s="20">
        <f>IF(OR($L103=0,$A103="",$C103=$AB$15),0,IF($T103=0,1,0))</f>
        <v/>
      </c>
      <c r="R103" s="20">
        <f>IF(OR($L103=0,$C103=$AB$15,$C103=$AB$17),0,IF($E103="",1,0))</f>
        <v/>
      </c>
      <c r="S103" s="20">
        <f>IF($L103=0,0,IF(OR($M103=1,$N103=2,$O103=1),1,0))</f>
        <v/>
      </c>
      <c r="T103" s="20">
        <f>IF($L103=0,"",COUNTIFS(Communication!$B$14:$B$73,$A103,Communication!$P$14:$P$73,1)+COUNTIFS(Communication!$B$14:$B$73,$AG$14&amp;$C103,Communication!$P$14:$P$73,1))</f>
        <v/>
      </c>
      <c r="AF103" s="14">
        <f>IF(INDEX($A$14:$A$113,ROW()-21)="","",INDEX($A$14:$A$113,ROW()-21))</f>
        <v/>
      </c>
    </row>
    <row r="104" ht="18" customHeight="1">
      <c r="A104" s="18" t="n"/>
      <c r="B104" s="18" t="n"/>
      <c r="C104" s="18" t="n"/>
      <c r="D104" s="19" t="n"/>
      <c r="E104" s="18" t="n"/>
      <c r="F104" s="20">
        <f>IF($L104=0,"",COUNTIF(Communication!$B$14:$B$73,$A104)+COUNTIF(Communication!$B$14:$B$73,$AG$14&amp;$C104))</f>
        <v/>
      </c>
      <c r="G104" s="20">
        <f>IF($L104=0,"",COUNTIFS(Asks!$B$14:$B$113,$A104,Asks!$F$14:$F$113,""))</f>
        <v/>
      </c>
      <c r="H104" s="14">
        <f>IF($L104=0,"",IF($M104=1,"△ Name missing, used twice or starting with Everyone:",IF($O104=1,"△ Pick a role from the list",IF($R104=1,"△ Nobody on our side talks to them",IF($N104=2,"△ Our contact isn't a name on this tab",IF($Q104=1,"△ No message to them within 90 days","○ Clear"))))))</f>
        <v/>
      </c>
      <c r="I104" s="21" t="n"/>
      <c r="J104" s="18" t="n"/>
      <c r="L104" s="20">
        <f>IF(COUNTA($A104:$E104)&gt;0,1,0)</f>
        <v/>
      </c>
      <c r="M104" s="20">
        <f>IF($L104=0,0,IF(OR($A104="",LEFT($A104,LEN($AG$14))=$AG$14,COUNTIF($A$14:$A$113,$A104)&gt;1),1,0))</f>
        <v/>
      </c>
      <c r="N104" s="20">
        <f>IF($L104=0,"",IF($E104="",0,IF(COUNTIF($A$14:$A$113,$E104)&gt;0,1,2)))</f>
        <v/>
      </c>
      <c r="O104" s="20">
        <f>IF($L104=0,0,IF(OR($C104="",COUNTIF($AB$14:$AB$21,$C104)=0),1,0))</f>
        <v/>
      </c>
      <c r="Q104" s="20">
        <f>IF(OR($L104=0,$A104="",$C104=$AB$15),0,IF($T104=0,1,0))</f>
        <v/>
      </c>
      <c r="R104" s="20">
        <f>IF(OR($L104=0,$C104=$AB$15,$C104=$AB$17),0,IF($E104="",1,0))</f>
        <v/>
      </c>
      <c r="S104" s="20">
        <f>IF($L104=0,0,IF(OR($M104=1,$N104=2,$O104=1),1,0))</f>
        <v/>
      </c>
      <c r="T104" s="20">
        <f>IF($L104=0,"",COUNTIFS(Communication!$B$14:$B$73,$A104,Communication!$P$14:$P$73,1)+COUNTIFS(Communication!$B$14:$B$73,$AG$14&amp;$C104,Communication!$P$14:$P$73,1))</f>
        <v/>
      </c>
      <c r="AF104" s="14">
        <f>IF(INDEX($A$14:$A$113,ROW()-21)="","",INDEX($A$14:$A$113,ROW()-21))</f>
        <v/>
      </c>
    </row>
    <row r="105" ht="18" customHeight="1">
      <c r="A105" s="18" t="n"/>
      <c r="B105" s="18" t="n"/>
      <c r="C105" s="18" t="n"/>
      <c r="D105" s="19" t="n"/>
      <c r="E105" s="18" t="n"/>
      <c r="F105" s="20">
        <f>IF($L105=0,"",COUNTIF(Communication!$B$14:$B$73,$A105)+COUNTIF(Communication!$B$14:$B$73,$AG$14&amp;$C105))</f>
        <v/>
      </c>
      <c r="G105" s="20">
        <f>IF($L105=0,"",COUNTIFS(Asks!$B$14:$B$113,$A105,Asks!$F$14:$F$113,""))</f>
        <v/>
      </c>
      <c r="H105" s="14">
        <f>IF($L105=0,"",IF($M105=1,"△ Name missing, used twice or starting with Everyone:",IF($O105=1,"△ Pick a role from the list",IF($R105=1,"△ Nobody on our side talks to them",IF($N105=2,"△ Our contact isn't a name on this tab",IF($Q105=1,"△ No message to them within 90 days","○ Clear"))))))</f>
        <v/>
      </c>
      <c r="I105" s="21" t="n"/>
      <c r="J105" s="18" t="n"/>
      <c r="L105" s="20">
        <f>IF(COUNTA($A105:$E105)&gt;0,1,0)</f>
        <v/>
      </c>
      <c r="M105" s="20">
        <f>IF($L105=0,0,IF(OR($A105="",LEFT($A105,LEN($AG$14))=$AG$14,COUNTIF($A$14:$A$113,$A105)&gt;1),1,0))</f>
        <v/>
      </c>
      <c r="N105" s="20">
        <f>IF($L105=0,"",IF($E105="",0,IF(COUNTIF($A$14:$A$113,$E105)&gt;0,1,2)))</f>
        <v/>
      </c>
      <c r="O105" s="20">
        <f>IF($L105=0,0,IF(OR($C105="",COUNTIF($AB$14:$AB$21,$C105)=0),1,0))</f>
        <v/>
      </c>
      <c r="Q105" s="20">
        <f>IF(OR($L105=0,$A105="",$C105=$AB$15),0,IF($T105=0,1,0))</f>
        <v/>
      </c>
      <c r="R105" s="20">
        <f>IF(OR($L105=0,$C105=$AB$15,$C105=$AB$17),0,IF($E105="",1,0))</f>
        <v/>
      </c>
      <c r="S105" s="20">
        <f>IF($L105=0,0,IF(OR($M105=1,$N105=2,$O105=1),1,0))</f>
        <v/>
      </c>
      <c r="T105" s="20">
        <f>IF($L105=0,"",COUNTIFS(Communication!$B$14:$B$73,$A105,Communication!$P$14:$P$73,1)+COUNTIFS(Communication!$B$14:$B$73,$AG$14&amp;$C105,Communication!$P$14:$P$73,1))</f>
        <v/>
      </c>
      <c r="AF105" s="14">
        <f>IF(INDEX($A$14:$A$113,ROW()-21)="","",INDEX($A$14:$A$113,ROW()-21))</f>
        <v/>
      </c>
    </row>
    <row r="106" ht="18" customHeight="1">
      <c r="A106" s="18" t="n"/>
      <c r="B106" s="18" t="n"/>
      <c r="C106" s="18" t="n"/>
      <c r="D106" s="19" t="n"/>
      <c r="E106" s="18" t="n"/>
      <c r="F106" s="20">
        <f>IF($L106=0,"",COUNTIF(Communication!$B$14:$B$73,$A106)+COUNTIF(Communication!$B$14:$B$73,$AG$14&amp;$C106))</f>
        <v/>
      </c>
      <c r="G106" s="20">
        <f>IF($L106=0,"",COUNTIFS(Asks!$B$14:$B$113,$A106,Asks!$F$14:$F$113,""))</f>
        <v/>
      </c>
      <c r="H106" s="14">
        <f>IF($L106=0,"",IF($M106=1,"△ Name missing, used twice or starting with Everyone:",IF($O106=1,"△ Pick a role from the list",IF($R106=1,"△ Nobody on our side talks to them",IF($N106=2,"△ Our contact isn't a name on this tab",IF($Q106=1,"△ No message to them within 90 days","○ Clear"))))))</f>
        <v/>
      </c>
      <c r="I106" s="21" t="n"/>
      <c r="J106" s="18" t="n"/>
      <c r="L106" s="20">
        <f>IF(COUNTA($A106:$E106)&gt;0,1,0)</f>
        <v/>
      </c>
      <c r="M106" s="20">
        <f>IF($L106=0,0,IF(OR($A106="",LEFT($A106,LEN($AG$14))=$AG$14,COUNTIF($A$14:$A$113,$A106)&gt;1),1,0))</f>
        <v/>
      </c>
      <c r="N106" s="20">
        <f>IF($L106=0,"",IF($E106="",0,IF(COUNTIF($A$14:$A$113,$E106)&gt;0,1,2)))</f>
        <v/>
      </c>
      <c r="O106" s="20">
        <f>IF($L106=0,0,IF(OR($C106="",COUNTIF($AB$14:$AB$21,$C106)=0),1,0))</f>
        <v/>
      </c>
      <c r="Q106" s="20">
        <f>IF(OR($L106=0,$A106="",$C106=$AB$15),0,IF($T106=0,1,0))</f>
        <v/>
      </c>
      <c r="R106" s="20">
        <f>IF(OR($L106=0,$C106=$AB$15,$C106=$AB$17),0,IF($E106="",1,0))</f>
        <v/>
      </c>
      <c r="S106" s="20">
        <f>IF($L106=0,0,IF(OR($M106=1,$N106=2,$O106=1),1,0))</f>
        <v/>
      </c>
      <c r="T106" s="20">
        <f>IF($L106=0,"",COUNTIFS(Communication!$B$14:$B$73,$A106,Communication!$P$14:$P$73,1)+COUNTIFS(Communication!$B$14:$B$73,$AG$14&amp;$C106,Communication!$P$14:$P$73,1))</f>
        <v/>
      </c>
      <c r="AF106" s="14">
        <f>IF(INDEX($A$14:$A$113,ROW()-21)="","",INDEX($A$14:$A$113,ROW()-21))</f>
        <v/>
      </c>
    </row>
    <row r="107" ht="18" customHeight="1">
      <c r="A107" s="18" t="n"/>
      <c r="B107" s="18" t="n"/>
      <c r="C107" s="18" t="n"/>
      <c r="D107" s="19" t="n"/>
      <c r="E107" s="18" t="n"/>
      <c r="F107" s="20">
        <f>IF($L107=0,"",COUNTIF(Communication!$B$14:$B$73,$A107)+COUNTIF(Communication!$B$14:$B$73,$AG$14&amp;$C107))</f>
        <v/>
      </c>
      <c r="G107" s="20">
        <f>IF($L107=0,"",COUNTIFS(Asks!$B$14:$B$113,$A107,Asks!$F$14:$F$113,""))</f>
        <v/>
      </c>
      <c r="H107" s="14">
        <f>IF($L107=0,"",IF($M107=1,"△ Name missing, used twice or starting with Everyone:",IF($O107=1,"△ Pick a role from the list",IF($R107=1,"△ Nobody on our side talks to them",IF($N107=2,"△ Our contact isn't a name on this tab",IF($Q107=1,"△ No message to them within 90 days","○ Clear"))))))</f>
        <v/>
      </c>
      <c r="I107" s="21" t="n"/>
      <c r="J107" s="18" t="n"/>
      <c r="L107" s="20">
        <f>IF(COUNTA($A107:$E107)&gt;0,1,0)</f>
        <v/>
      </c>
      <c r="M107" s="20">
        <f>IF($L107=0,0,IF(OR($A107="",LEFT($A107,LEN($AG$14))=$AG$14,COUNTIF($A$14:$A$113,$A107)&gt;1),1,0))</f>
        <v/>
      </c>
      <c r="N107" s="20">
        <f>IF($L107=0,"",IF($E107="",0,IF(COUNTIF($A$14:$A$113,$E107)&gt;0,1,2)))</f>
        <v/>
      </c>
      <c r="O107" s="20">
        <f>IF($L107=0,0,IF(OR($C107="",COUNTIF($AB$14:$AB$21,$C107)=0),1,0))</f>
        <v/>
      </c>
      <c r="Q107" s="20">
        <f>IF(OR($L107=0,$A107="",$C107=$AB$15),0,IF($T107=0,1,0))</f>
        <v/>
      </c>
      <c r="R107" s="20">
        <f>IF(OR($L107=0,$C107=$AB$15,$C107=$AB$17),0,IF($E107="",1,0))</f>
        <v/>
      </c>
      <c r="S107" s="20">
        <f>IF($L107=0,0,IF(OR($M107=1,$N107=2,$O107=1),1,0))</f>
        <v/>
      </c>
      <c r="T107" s="20">
        <f>IF($L107=0,"",COUNTIFS(Communication!$B$14:$B$73,$A107,Communication!$P$14:$P$73,1)+COUNTIFS(Communication!$B$14:$B$73,$AG$14&amp;$C107,Communication!$P$14:$P$73,1))</f>
        <v/>
      </c>
      <c r="AF107" s="14">
        <f>IF(INDEX($A$14:$A$113,ROW()-21)="","",INDEX($A$14:$A$113,ROW()-21))</f>
        <v/>
      </c>
    </row>
    <row r="108" ht="18" customHeight="1">
      <c r="A108" s="18" t="n"/>
      <c r="B108" s="18" t="n"/>
      <c r="C108" s="18" t="n"/>
      <c r="D108" s="19" t="n"/>
      <c r="E108" s="18" t="n"/>
      <c r="F108" s="20">
        <f>IF($L108=0,"",COUNTIF(Communication!$B$14:$B$73,$A108)+COUNTIF(Communication!$B$14:$B$73,$AG$14&amp;$C108))</f>
        <v/>
      </c>
      <c r="G108" s="20">
        <f>IF($L108=0,"",COUNTIFS(Asks!$B$14:$B$113,$A108,Asks!$F$14:$F$113,""))</f>
        <v/>
      </c>
      <c r="H108" s="14">
        <f>IF($L108=0,"",IF($M108=1,"△ Name missing, used twice or starting with Everyone:",IF($O108=1,"△ Pick a role from the list",IF($R108=1,"△ Nobody on our side talks to them",IF($N108=2,"△ Our contact isn't a name on this tab",IF($Q108=1,"△ No message to them within 90 days","○ Clear"))))))</f>
        <v/>
      </c>
      <c r="I108" s="21" t="n"/>
      <c r="J108" s="18" t="n"/>
      <c r="L108" s="20">
        <f>IF(COUNTA($A108:$E108)&gt;0,1,0)</f>
        <v/>
      </c>
      <c r="M108" s="20">
        <f>IF($L108=0,0,IF(OR($A108="",LEFT($A108,LEN($AG$14))=$AG$14,COUNTIF($A$14:$A$113,$A108)&gt;1),1,0))</f>
        <v/>
      </c>
      <c r="N108" s="20">
        <f>IF($L108=0,"",IF($E108="",0,IF(COUNTIF($A$14:$A$113,$E108)&gt;0,1,2)))</f>
        <v/>
      </c>
      <c r="O108" s="20">
        <f>IF($L108=0,0,IF(OR($C108="",COUNTIF($AB$14:$AB$21,$C108)=0),1,0))</f>
        <v/>
      </c>
      <c r="Q108" s="20">
        <f>IF(OR($L108=0,$A108="",$C108=$AB$15),0,IF($T108=0,1,0))</f>
        <v/>
      </c>
      <c r="R108" s="20">
        <f>IF(OR($L108=0,$C108=$AB$15,$C108=$AB$17),0,IF($E108="",1,0))</f>
        <v/>
      </c>
      <c r="S108" s="20">
        <f>IF($L108=0,0,IF(OR($M108=1,$N108=2,$O108=1),1,0))</f>
        <v/>
      </c>
      <c r="T108" s="20">
        <f>IF($L108=0,"",COUNTIFS(Communication!$B$14:$B$73,$A108,Communication!$P$14:$P$73,1)+COUNTIFS(Communication!$B$14:$B$73,$AG$14&amp;$C108,Communication!$P$14:$P$73,1))</f>
        <v/>
      </c>
      <c r="AF108" s="14">
        <f>IF(INDEX($A$14:$A$113,ROW()-21)="","",INDEX($A$14:$A$113,ROW()-21))</f>
        <v/>
      </c>
    </row>
    <row r="109" ht="18" customHeight="1">
      <c r="A109" s="18" t="n"/>
      <c r="B109" s="18" t="n"/>
      <c r="C109" s="18" t="n"/>
      <c r="D109" s="19" t="n"/>
      <c r="E109" s="18" t="n"/>
      <c r="F109" s="20">
        <f>IF($L109=0,"",COUNTIF(Communication!$B$14:$B$73,$A109)+COUNTIF(Communication!$B$14:$B$73,$AG$14&amp;$C109))</f>
        <v/>
      </c>
      <c r="G109" s="20">
        <f>IF($L109=0,"",COUNTIFS(Asks!$B$14:$B$113,$A109,Asks!$F$14:$F$113,""))</f>
        <v/>
      </c>
      <c r="H109" s="14">
        <f>IF($L109=0,"",IF($M109=1,"△ Name missing, used twice or starting with Everyone:",IF($O109=1,"△ Pick a role from the list",IF($R109=1,"△ Nobody on our side talks to them",IF($N109=2,"△ Our contact isn't a name on this tab",IF($Q109=1,"△ No message to them within 90 days","○ Clear"))))))</f>
        <v/>
      </c>
      <c r="I109" s="21" t="n"/>
      <c r="J109" s="18" t="n"/>
      <c r="L109" s="20">
        <f>IF(COUNTA($A109:$E109)&gt;0,1,0)</f>
        <v/>
      </c>
      <c r="M109" s="20">
        <f>IF($L109=0,0,IF(OR($A109="",LEFT($A109,LEN($AG$14))=$AG$14,COUNTIF($A$14:$A$113,$A109)&gt;1),1,0))</f>
        <v/>
      </c>
      <c r="N109" s="20">
        <f>IF($L109=0,"",IF($E109="",0,IF(COUNTIF($A$14:$A$113,$E109)&gt;0,1,2)))</f>
        <v/>
      </c>
      <c r="O109" s="20">
        <f>IF($L109=0,0,IF(OR($C109="",COUNTIF($AB$14:$AB$21,$C109)=0),1,0))</f>
        <v/>
      </c>
      <c r="Q109" s="20">
        <f>IF(OR($L109=0,$A109="",$C109=$AB$15),0,IF($T109=0,1,0))</f>
        <v/>
      </c>
      <c r="R109" s="20">
        <f>IF(OR($L109=0,$C109=$AB$15,$C109=$AB$17),0,IF($E109="",1,0))</f>
        <v/>
      </c>
      <c r="S109" s="20">
        <f>IF($L109=0,0,IF(OR($M109=1,$N109=2,$O109=1),1,0))</f>
        <v/>
      </c>
      <c r="T109" s="20">
        <f>IF($L109=0,"",COUNTIFS(Communication!$B$14:$B$73,$A109,Communication!$P$14:$P$73,1)+COUNTIFS(Communication!$B$14:$B$73,$AG$14&amp;$C109,Communication!$P$14:$P$73,1))</f>
        <v/>
      </c>
      <c r="AF109" s="14">
        <f>IF(INDEX($A$14:$A$113,ROW()-21)="","",INDEX($A$14:$A$113,ROW()-21))</f>
        <v/>
      </c>
    </row>
    <row r="110" ht="18" customHeight="1">
      <c r="A110" s="18" t="n"/>
      <c r="B110" s="18" t="n"/>
      <c r="C110" s="18" t="n"/>
      <c r="D110" s="19" t="n"/>
      <c r="E110" s="18" t="n"/>
      <c r="F110" s="20">
        <f>IF($L110=0,"",COUNTIF(Communication!$B$14:$B$73,$A110)+COUNTIF(Communication!$B$14:$B$73,$AG$14&amp;$C110))</f>
        <v/>
      </c>
      <c r="G110" s="20">
        <f>IF($L110=0,"",COUNTIFS(Asks!$B$14:$B$113,$A110,Asks!$F$14:$F$113,""))</f>
        <v/>
      </c>
      <c r="H110" s="14">
        <f>IF($L110=0,"",IF($M110=1,"△ Name missing, used twice or starting with Everyone:",IF($O110=1,"△ Pick a role from the list",IF($R110=1,"△ Nobody on our side talks to them",IF($N110=2,"△ Our contact isn't a name on this tab",IF($Q110=1,"△ No message to them within 90 days","○ Clear"))))))</f>
        <v/>
      </c>
      <c r="I110" s="21" t="n"/>
      <c r="J110" s="18" t="n"/>
      <c r="L110" s="20">
        <f>IF(COUNTA($A110:$E110)&gt;0,1,0)</f>
        <v/>
      </c>
      <c r="M110" s="20">
        <f>IF($L110=0,0,IF(OR($A110="",LEFT($A110,LEN($AG$14))=$AG$14,COUNTIF($A$14:$A$113,$A110)&gt;1),1,0))</f>
        <v/>
      </c>
      <c r="N110" s="20">
        <f>IF($L110=0,"",IF($E110="",0,IF(COUNTIF($A$14:$A$113,$E110)&gt;0,1,2)))</f>
        <v/>
      </c>
      <c r="O110" s="20">
        <f>IF($L110=0,0,IF(OR($C110="",COUNTIF($AB$14:$AB$21,$C110)=0),1,0))</f>
        <v/>
      </c>
      <c r="Q110" s="20">
        <f>IF(OR($L110=0,$A110="",$C110=$AB$15),0,IF($T110=0,1,0))</f>
        <v/>
      </c>
      <c r="R110" s="20">
        <f>IF(OR($L110=0,$C110=$AB$15,$C110=$AB$17),0,IF($E110="",1,0))</f>
        <v/>
      </c>
      <c r="S110" s="20">
        <f>IF($L110=0,0,IF(OR($M110=1,$N110=2,$O110=1),1,0))</f>
        <v/>
      </c>
      <c r="T110" s="20">
        <f>IF($L110=0,"",COUNTIFS(Communication!$B$14:$B$73,$A110,Communication!$P$14:$P$73,1)+COUNTIFS(Communication!$B$14:$B$73,$AG$14&amp;$C110,Communication!$P$14:$P$73,1))</f>
        <v/>
      </c>
      <c r="AF110" s="14">
        <f>IF(INDEX($A$14:$A$113,ROW()-21)="","",INDEX($A$14:$A$113,ROW()-21))</f>
        <v/>
      </c>
    </row>
    <row r="111" ht="18" customHeight="1">
      <c r="A111" s="18" t="n"/>
      <c r="B111" s="18" t="n"/>
      <c r="C111" s="18" t="n"/>
      <c r="D111" s="19" t="n"/>
      <c r="E111" s="18" t="n"/>
      <c r="F111" s="20">
        <f>IF($L111=0,"",COUNTIF(Communication!$B$14:$B$73,$A111)+COUNTIF(Communication!$B$14:$B$73,$AG$14&amp;$C111))</f>
        <v/>
      </c>
      <c r="G111" s="20">
        <f>IF($L111=0,"",COUNTIFS(Asks!$B$14:$B$113,$A111,Asks!$F$14:$F$113,""))</f>
        <v/>
      </c>
      <c r="H111" s="14">
        <f>IF($L111=0,"",IF($M111=1,"△ Name missing, used twice or starting with Everyone:",IF($O111=1,"△ Pick a role from the list",IF($R111=1,"△ Nobody on our side talks to them",IF($N111=2,"△ Our contact isn't a name on this tab",IF($Q111=1,"△ No message to them within 90 days","○ Clear"))))))</f>
        <v/>
      </c>
      <c r="I111" s="21" t="n"/>
      <c r="J111" s="18" t="n"/>
      <c r="L111" s="20">
        <f>IF(COUNTA($A111:$E111)&gt;0,1,0)</f>
        <v/>
      </c>
      <c r="M111" s="20">
        <f>IF($L111=0,0,IF(OR($A111="",LEFT($A111,LEN($AG$14))=$AG$14,COUNTIF($A$14:$A$113,$A111)&gt;1),1,0))</f>
        <v/>
      </c>
      <c r="N111" s="20">
        <f>IF($L111=0,"",IF($E111="",0,IF(COUNTIF($A$14:$A$113,$E111)&gt;0,1,2)))</f>
        <v/>
      </c>
      <c r="O111" s="20">
        <f>IF($L111=0,0,IF(OR($C111="",COUNTIF($AB$14:$AB$21,$C111)=0),1,0))</f>
        <v/>
      </c>
      <c r="Q111" s="20">
        <f>IF(OR($L111=0,$A111="",$C111=$AB$15),0,IF($T111=0,1,0))</f>
        <v/>
      </c>
      <c r="R111" s="20">
        <f>IF(OR($L111=0,$C111=$AB$15,$C111=$AB$17),0,IF($E111="",1,0))</f>
        <v/>
      </c>
      <c r="S111" s="20">
        <f>IF($L111=0,0,IF(OR($M111=1,$N111=2,$O111=1),1,0))</f>
        <v/>
      </c>
      <c r="T111" s="20">
        <f>IF($L111=0,"",COUNTIFS(Communication!$B$14:$B$73,$A111,Communication!$P$14:$P$73,1)+COUNTIFS(Communication!$B$14:$B$73,$AG$14&amp;$C111,Communication!$P$14:$P$73,1))</f>
        <v/>
      </c>
      <c r="AF111" s="14">
        <f>IF(INDEX($A$14:$A$113,ROW()-21)="","",INDEX($A$14:$A$113,ROW()-21))</f>
        <v/>
      </c>
    </row>
    <row r="112" ht="18" customHeight="1">
      <c r="A112" s="18" t="n"/>
      <c r="B112" s="18" t="n"/>
      <c r="C112" s="18" t="n"/>
      <c r="D112" s="19" t="n"/>
      <c r="E112" s="18" t="n"/>
      <c r="F112" s="20">
        <f>IF($L112=0,"",COUNTIF(Communication!$B$14:$B$73,$A112)+COUNTIF(Communication!$B$14:$B$73,$AG$14&amp;$C112))</f>
        <v/>
      </c>
      <c r="G112" s="20">
        <f>IF($L112=0,"",COUNTIFS(Asks!$B$14:$B$113,$A112,Asks!$F$14:$F$113,""))</f>
        <v/>
      </c>
      <c r="H112" s="14">
        <f>IF($L112=0,"",IF($M112=1,"△ Name missing, used twice or starting with Everyone:",IF($O112=1,"△ Pick a role from the list",IF($R112=1,"△ Nobody on our side talks to them",IF($N112=2,"△ Our contact isn't a name on this tab",IF($Q112=1,"△ No message to them within 90 days","○ Clear"))))))</f>
        <v/>
      </c>
      <c r="I112" s="21" t="n"/>
      <c r="J112" s="18" t="n"/>
      <c r="L112" s="20">
        <f>IF(COUNTA($A112:$E112)&gt;0,1,0)</f>
        <v/>
      </c>
      <c r="M112" s="20">
        <f>IF($L112=0,0,IF(OR($A112="",LEFT($A112,LEN($AG$14))=$AG$14,COUNTIF($A$14:$A$113,$A112)&gt;1),1,0))</f>
        <v/>
      </c>
      <c r="N112" s="20">
        <f>IF($L112=0,"",IF($E112="",0,IF(COUNTIF($A$14:$A$113,$E112)&gt;0,1,2)))</f>
        <v/>
      </c>
      <c r="O112" s="20">
        <f>IF($L112=0,0,IF(OR($C112="",COUNTIF($AB$14:$AB$21,$C112)=0),1,0))</f>
        <v/>
      </c>
      <c r="Q112" s="20">
        <f>IF(OR($L112=0,$A112="",$C112=$AB$15),0,IF($T112=0,1,0))</f>
        <v/>
      </c>
      <c r="R112" s="20">
        <f>IF(OR($L112=0,$C112=$AB$15,$C112=$AB$17),0,IF($E112="",1,0))</f>
        <v/>
      </c>
      <c r="S112" s="20">
        <f>IF($L112=0,0,IF(OR($M112=1,$N112=2,$O112=1),1,0))</f>
        <v/>
      </c>
      <c r="T112" s="20">
        <f>IF($L112=0,"",COUNTIFS(Communication!$B$14:$B$73,$A112,Communication!$P$14:$P$73,1)+COUNTIFS(Communication!$B$14:$B$73,$AG$14&amp;$C112,Communication!$P$14:$P$73,1))</f>
        <v/>
      </c>
      <c r="AF112" s="14">
        <f>IF(INDEX($A$14:$A$113,ROW()-21)="","",INDEX($A$14:$A$113,ROW()-21))</f>
        <v/>
      </c>
    </row>
    <row r="113" ht="18" customHeight="1">
      <c r="A113" s="18" t="n"/>
      <c r="B113" s="18" t="n"/>
      <c r="C113" s="18" t="n"/>
      <c r="D113" s="19" t="n"/>
      <c r="E113" s="18" t="n"/>
      <c r="F113" s="20">
        <f>IF($L113=0,"",COUNTIF(Communication!$B$14:$B$73,$A113)+COUNTIF(Communication!$B$14:$B$73,$AG$14&amp;$C113))</f>
        <v/>
      </c>
      <c r="G113" s="20">
        <f>IF($L113=0,"",COUNTIFS(Asks!$B$14:$B$113,$A113,Asks!$F$14:$F$113,""))</f>
        <v/>
      </c>
      <c r="H113" s="14">
        <f>IF($L113=0,"",IF($M113=1,"△ Name missing, used twice or starting with Everyone:",IF($O113=1,"△ Pick a role from the list",IF($R113=1,"△ Nobody on our side talks to them",IF($N113=2,"△ Our contact isn't a name on this tab",IF($Q113=1,"△ No message to them within 90 days","○ Clear"))))))</f>
        <v/>
      </c>
      <c r="I113" s="21" t="n"/>
      <c r="J113" s="18" t="n"/>
      <c r="L113" s="20">
        <f>IF(COUNTA($A113:$E113)&gt;0,1,0)</f>
        <v/>
      </c>
      <c r="M113" s="20">
        <f>IF($L113=0,0,IF(OR($A113="",LEFT($A113,LEN($AG$14))=$AG$14,COUNTIF($A$14:$A$113,$A113)&gt;1),1,0))</f>
        <v/>
      </c>
      <c r="N113" s="20">
        <f>IF($L113=0,"",IF($E113="",0,IF(COUNTIF($A$14:$A$113,$E113)&gt;0,1,2)))</f>
        <v/>
      </c>
      <c r="O113" s="20">
        <f>IF($L113=0,0,IF(OR($C113="",COUNTIF($AB$14:$AB$21,$C113)=0),1,0))</f>
        <v/>
      </c>
      <c r="Q113" s="20">
        <f>IF(OR($L113=0,$A113="",$C113=$AB$15),0,IF($T113=0,1,0))</f>
        <v/>
      </c>
      <c r="R113" s="20">
        <f>IF(OR($L113=0,$C113=$AB$15,$C113=$AB$17),0,IF($E113="",1,0))</f>
        <v/>
      </c>
      <c r="S113" s="20">
        <f>IF($L113=0,0,IF(OR($M113=1,$N113=2,$O113=1),1,0))</f>
        <v/>
      </c>
      <c r="T113" s="20">
        <f>IF($L113=0,"",COUNTIFS(Communication!$B$14:$B$73,$A113,Communication!$P$14:$P$73,1)+COUNTIFS(Communication!$B$14:$B$73,$AG$14&amp;$C113,Communication!$P$14:$P$73,1))</f>
        <v/>
      </c>
      <c r="AF113" s="14">
        <f>IF(INDEX($A$14:$A$113,ROW()-21)="","",INDEX($A$14:$A$113,ROW()-21))</f>
        <v/>
      </c>
    </row>
    <row r="114">
      <c r="AF114" s="14">
        <f>IF(INDEX($A$14:$A$113,ROW()-21)="","",INDEX($A$14:$A$113,ROW()-21))</f>
        <v/>
      </c>
    </row>
    <row r="115">
      <c r="AF115" s="14">
        <f>IF(INDEX($A$14:$A$113,ROW()-21)="","",INDEX($A$14:$A$113,ROW()-21))</f>
        <v/>
      </c>
    </row>
    <row r="116">
      <c r="AF116" s="14">
        <f>IF(INDEX($A$14:$A$113,ROW()-21)="","",INDEX($A$14:$A$113,ROW()-21))</f>
        <v/>
      </c>
    </row>
    <row r="117">
      <c r="AF117" s="14">
        <f>IF(INDEX($A$14:$A$113,ROW()-21)="","",INDEX($A$14:$A$113,ROW()-21))</f>
        <v/>
      </c>
    </row>
    <row r="118">
      <c r="AF118" s="14">
        <f>IF(INDEX($A$14:$A$113,ROW()-21)="","",INDEX($A$14:$A$113,ROW()-21))</f>
        <v/>
      </c>
    </row>
    <row r="119">
      <c r="AF119" s="14">
        <f>IF(INDEX($A$14:$A$113,ROW()-21)="","",INDEX($A$14:$A$113,ROW()-21))</f>
        <v/>
      </c>
    </row>
    <row r="120">
      <c r="AF120" s="14">
        <f>IF(INDEX($A$14:$A$113,ROW()-21)="","",INDEX($A$14:$A$113,ROW()-21))</f>
        <v/>
      </c>
    </row>
    <row r="121">
      <c r="AF121" s="14">
        <f>IF(INDEX($A$14:$A$113,ROW()-21)="","",INDEX($A$14:$A$113,ROW()-21))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A13:J113"/>
  <conditionalFormatting sqref="D9">
    <cfRule type="expression" priority="1" dxfId="0" stopIfTrue="0">
      <formula>LEFT(D9,1)="△"</formula>
    </cfRule>
  </conditionalFormatting>
  <conditionalFormatting sqref="H14:H113">
    <cfRule type="expression" priority="2" dxfId="0" stopIfTrue="0">
      <formula>LEFT(H14,1)="△"</formula>
    </cfRule>
  </conditionalFormatting>
  <dataValidations count="11">
    <dataValidation sqref="B6" showDropDown="0" showInputMessage="1" showErrorMessage="0" allowBlank="1" promptTitle="Name" prompt="The project's name, copied from the portfolio Register letter for letter." errorStyle="stop"/>
    <dataValidation sqref="B7" showDropDown="0" showInputMessage="1" showErrorMessage="0" allowBlank="1" promptTitle="Sits under" prompt="The program it sits under, copied from the Register letter for letter." errorStyle="stop"/>
    <dataValidation sqref="B8" showDropDown="0" showInputMessage="1" showErrorMessage="0" allowBlank="1" promptTitle="Owner" prompt="The Register's Owner, written the same way, such as Anders (Engineering Manager). The Owner row below should match it." errorStyle="stop"/>
    <dataValidation sqref="B9" showDropDown="0" showInputMessage="1" showErrorMessage="1" allowBlank="1" errorTitle="Check this entry" error="Type a date, such as 22 Oct 2026, or leave it blank." promptTitle="As of" prompt="Leave blank to use today's date. Type a date to hold the results to that day, as the Example does." type="custom" errorStyle="stop">
      <formula1>OR(B9="",ISNUMBER(B9))</formula1>
    </dataValidation>
    <dataValidation sqref="B10" showDropDown="0" showInputMessage="1" showErrorMessage="0" allowBlank="1" promptTitle="Project charter version" prompt="Optional. The project charter version this file was checked against, such as v1." errorStyle="stop"/>
    <dataValidation sqref="B11" showDropDown="0" showInputMessage="1" showErrorMessage="1" allowBlank="1" errorTitle="Check this entry" error="Type a whole number of days, 1 to 90." promptTitle="Days to answer an ask" prompt="How long someone waits for a reply before their ask is flagged. Starts at 14; 1 to 90." type="whole" errorStyle="stop" operator="between">
      <formula1>1</formula1>
      <formula2>90</formula2>
    </dataValidation>
    <dataValidation sqref="E6" showDropDown="0" showInputMessage="1" showErrorMessage="1" allowBlank="1" errorTitle="Check this entry" error="Type the day the gate was passed, such as 12 Jun 2026, or leave it blank." promptTitle="Plan baselined on" prompt="The day the Plan baselined gate was passed, from the gate map. Leave it blank until then. From that day the file needs someone who takes the project over." type="custom" errorStyle="stop">
      <formula1>OR(E6="",ISNUMBER(E6))</formula1>
    </dataValidation>
    <dataValidation sqref="A14:A113" showDropDown="0" showInputMessage="0" showErrorMessage="1" allowBlank="1" errorTitle="Check this entry" error="Use each name once, with no space at the start or the end." type="custom" errorStyle="stop">
      <formula1>AND(COUNTIF($A$14:$A$113,A14)=1,A14=TRIM(SUBSTITUTE(A14,CHAR(160)," ")))</formula1>
    </dataValidation>
    <dataValidation sqref="C14:C113" showDropDown="0" showInputMessage="0" showErrorMessage="1" allowBlank="1" errorTitle="Check this entry" error="Pick a role from the list." type="list" errorStyle="stop">
      <formula1>$AB$14:$AB$21</formula1>
    </dataValidation>
    <dataValidation sqref="E14:E113" showDropDown="0" showInputMessage="0" showErrorMessage="1" allowBlank="1" errorTitle="Check this entry" error="That isn't a name on this tab. You can keep it, and the Row check will flag it." type="list" errorStyle="warning">
      <formula1>$A$14:$A$113</formula1>
    </dataValidation>
    <dataValidation sqref="I14:I113" showDropDown="0" showInputMessage="0" showErrorMessage="1" allowBlank="1" errorTitle="Check this entry" error="Pick High, Medium or Low, or leave it blank." type="list" errorStyle="stop">
      <formula1>$AC$14:$AC$16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73"/>
  <sheetViews>
    <sheetView showGridLines="0" tabSelected="0" workbookViewId="0">
      <selection activeCell="A1" sqref="A1"/>
    </sheetView>
  </sheetViews>
  <sheetFormatPr baseColWidth="8" defaultRowHeight="15"/>
  <cols>
    <col width="50" customWidth="1" min="1" max="1"/>
    <col width="34" customWidth="1" min="2" max="2"/>
    <col width="14" customWidth="1" min="3" max="3"/>
    <col width="30" customWidth="1" min="4" max="4"/>
    <col width="13" customWidth="1" min="5" max="5"/>
    <col width="14" customWidth="1" min="6" max="6"/>
    <col width="13" customWidth="1" min="7" max="7"/>
    <col width="13" customWidth="1" min="8" max="8"/>
    <col width="44" customWidth="1" min="9" max="9"/>
    <col width="2" customWidth="1" min="10" max="10"/>
    <col hidden="1" outlineLevel="1" width="12" customWidth="1" min="11" max="23"/>
  </cols>
  <sheetData>
    <row r="1" ht="36" customHeight="1">
      <c r="B1" s="1" t="inlineStr">
        <is>
          <t>Communication</t>
        </is>
      </c>
    </row>
    <row r="2" ht="16" customHeight="1">
      <c r="A2" s="7">
        <f>Stakeholders!$A$2&amp;""</f>
        <v/>
      </c>
    </row>
    <row r="3" ht="18" customHeight="1"/>
    <row r="4" ht="6" customHeight="1"/>
    <row r="5" ht="6" customHeight="1"/>
    <row r="6" ht="6" customHeight="1"/>
    <row r="7" ht="6" customHeight="1"/>
    <row r="8" ht="6" customHeight="1"/>
    <row r="9" ht="6" customHeight="1"/>
    <row r="10" ht="6" customHeight="1"/>
    <row r="11" ht="6" customHeight="1"/>
    <row r="12" ht="18" customHeight="1">
      <c r="A12" s="8" t="inlineStr">
        <is>
          <t>MESSAGES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</row>
    <row r="13" ht="30" customHeight="1">
      <c r="A13" s="16" t="inlineStr">
        <is>
          <t>Message</t>
        </is>
      </c>
      <c r="B13" s="16" t="inlineStr">
        <is>
          <t>To</t>
        </is>
      </c>
      <c r="C13" s="16" t="inlineStr">
        <is>
          <t>Form</t>
        </is>
      </c>
      <c r="D13" s="16" t="inlineStr">
        <is>
          <t>Sent by</t>
        </is>
      </c>
      <c r="E13" s="16" t="inlineStr">
        <is>
          <t>How often</t>
        </is>
      </c>
      <c r="F13" s="16" t="inlineStr">
        <is>
          <t>First or planned date</t>
        </is>
      </c>
      <c r="G13" s="16" t="inlineStr">
        <is>
          <t>Last sent</t>
        </is>
      </c>
      <c r="H13" s="17" t="inlineStr">
        <is>
          <t>Next due</t>
        </is>
      </c>
      <c r="I13" s="17" t="inlineStr">
        <is>
          <t>Line check</t>
        </is>
      </c>
      <c r="K13" s="17" t="inlineStr">
        <is>
          <t>Line in use (1 or 0)</t>
        </is>
      </c>
      <c r="L13" s="17" t="inlineStr">
        <is>
          <t>To found (1 or 0)</t>
        </is>
      </c>
      <c r="M13" s="17" t="inlineStr">
        <is>
          <t>Sent by: 0 blank, 1 listed, 2 not listed</t>
        </is>
      </c>
      <c r="N13" s="17" t="inlineStr">
        <is>
          <t>Form or How often flag (1 or 0)</t>
        </is>
      </c>
      <c r="O13" s="17" t="inlineStr">
        <is>
          <t>Date flag (1 or 0)</t>
        </is>
      </c>
      <c r="P13" s="17" t="inlineStr">
        <is>
          <t>Counts for check 2 (1 or 0)</t>
        </is>
      </c>
      <c r="Q13" s="17" t="inlineStr">
        <is>
          <t>Late (1 or 0)</t>
        </is>
      </c>
      <c r="W13" s="17" t="inlineStr">
        <is>
          <t>Fails check 6 (1 or 0)</t>
        </is>
      </c>
    </row>
    <row r="14" ht="18" customHeight="1">
      <c r="A14" s="19" t="n"/>
      <c r="B14" s="18" t="n"/>
      <c r="C14" s="18" t="n"/>
      <c r="D14" s="18" t="n"/>
      <c r="E14" s="18" t="n"/>
      <c r="F14" s="12" t="n"/>
      <c r="G14" s="12" t="n"/>
      <c r="H14" s="15">
        <f>IF(OR($K14=0,$O14=1,$N14=1,$E14=Stakeholders!$AE$19),"",IF(AND(COUNTIF(Stakeholders!$AE$14:$AE$17,$E14)&gt;0,ISNUMBER($G14)),IF($E14=Stakeholders!$AE$14,$G14+7,IF($E14=Stakeholders!$AE$15,$G14+14,IF($E14=Stakeholders!$AE$16,EDATE($G14,1),EDATE($G14,3)))),IF(ISNUMBER($F14),IF(AND(ISNUMBER($G14),$G14&gt;=$F14),"",$F14),"")))</f>
        <v/>
      </c>
      <c r="I14" s="14">
        <f>IF($K14=0,"",IF($A14="","△ Name the message",IF($L14&lt;&gt;1,"△ To is blank, or matches nobody on Stakeholders",IF($M14=0,"△ Name who sends it",IF($M14=2,"△ Sent by isn't a name on Stakeholders",IF($N14=1,"△ Form or How often isn't on its list, or an announcement is on a schedule",IF($O14=1,"△ A date is missing or can't be read",IF($Q14=1,"△ "&amp;(Stakeholders!$AA$6-$H14)&amp;IF(Stakeholders!$AA$6-$H14=1," day late"," days late"),"○ Clear"))))))))</f>
        <v/>
      </c>
      <c r="K14" s="20">
        <f>IF(COUNTA($A14:$G14)&gt;0,1,0)</f>
        <v/>
      </c>
      <c r="L14" s="20">
        <f>IF($K14=0,"",IF($B14="",0,IF(OR(COUNTIF(Stakeholders!$A$14:$A$113,$B14)&gt;0,AND(LEFT($B14,LEN(Stakeholders!$AG$14))=Stakeholders!$AG$14,COUNTIF(Stakeholders!$C$14:$C$113,MID($B14,LEN(Stakeholders!$AG$14)+1,40))&gt;0)),1,0)))</f>
        <v/>
      </c>
      <c r="M14" s="20">
        <f>IF($K14=0,"",IF($D14="",0,IF(COUNTIF(Stakeholders!$A$14:$A$113,$D14)&gt;0,1,2)))</f>
        <v/>
      </c>
      <c r="N14" s="20">
        <f>IF($K14=0,0,IF(OR(COUNTIF(Stakeholders!$AD$14:$AD$18,$C14)=0,COUNTIF(Stakeholders!$AE$14:$AE$20,$E14)=0,AND($C14=Stakeholders!$AD$15,$E14&lt;&gt;Stakeholders!$AE$19)),1,0))</f>
        <v/>
      </c>
      <c r="O14" s="20">
        <f>IF($K14=0,0,IF(OR(AND($F14&lt;&gt;"",NOT(ISNUMBER($F14))),AND($G14&lt;&gt;"",NOT(ISNUMBER($G14))),AND(ISNUMBER($G14),$G14&gt;Stakeholders!$AA$6),AND($E14&lt;&gt;Stakeholders!$AE$19,$F14="",$G14="")),1,0))</f>
        <v/>
      </c>
      <c r="P14" s="20">
        <f>IF($K14=0,0,IF(OR(COUNTIF(Stakeholders!$AE$14:$AE$17,$E14)&gt;0,$E14=Stakeholders!$AE$19,AND(ISNUMBER($H14),$H14&lt;=Stakeholders!$AA$6+90),AND(ISNUMBER($G14),$G14&gt;=Stakeholders!$AA$6-90)),1,0))</f>
        <v/>
      </c>
      <c r="Q14" s="20">
        <f>IF(AND(ISNUMBER($H14),$H14&lt;Stakeholders!$AA$6),1,0)</f>
        <v/>
      </c>
      <c r="W14" s="20">
        <f>IF($K14=0,0,IF(OR($A14="",$L14&lt;&gt;1,$M14&lt;&gt;1,$N14=1,$O14=1),1,0))</f>
        <v/>
      </c>
    </row>
    <row r="15" ht="18" customHeight="1">
      <c r="A15" s="19" t="n"/>
      <c r="B15" s="18" t="n"/>
      <c r="C15" s="18" t="n"/>
      <c r="D15" s="18" t="n"/>
      <c r="E15" s="18" t="n"/>
      <c r="F15" s="12" t="n"/>
      <c r="G15" s="12" t="n"/>
      <c r="H15" s="15">
        <f>IF(OR($K15=0,$O15=1,$N15=1,$E15=Stakeholders!$AE$19),"",IF(AND(COUNTIF(Stakeholders!$AE$14:$AE$17,$E15)&gt;0,ISNUMBER($G15)),IF($E15=Stakeholders!$AE$14,$G15+7,IF($E15=Stakeholders!$AE$15,$G15+14,IF($E15=Stakeholders!$AE$16,EDATE($G15,1),EDATE($G15,3)))),IF(ISNUMBER($F15),IF(AND(ISNUMBER($G15),$G15&gt;=$F15),"",$F15),"")))</f>
        <v/>
      </c>
      <c r="I15" s="14">
        <f>IF($K15=0,"",IF($A15="","△ Name the message",IF($L15&lt;&gt;1,"△ To is blank, or matches nobody on Stakeholders",IF($M15=0,"△ Name who sends it",IF($M15=2,"△ Sent by isn't a name on Stakeholders",IF($N15=1,"△ Form or How often isn't on its list, or an announcement is on a schedule",IF($O15=1,"△ A date is missing or can't be read",IF($Q15=1,"△ "&amp;(Stakeholders!$AA$6-$H15)&amp;IF(Stakeholders!$AA$6-$H15=1," day late"," days late"),"○ Clear"))))))))</f>
        <v/>
      </c>
      <c r="K15" s="20">
        <f>IF(COUNTA($A15:$G15)&gt;0,1,0)</f>
        <v/>
      </c>
      <c r="L15" s="20">
        <f>IF($K15=0,"",IF($B15="",0,IF(OR(COUNTIF(Stakeholders!$A$14:$A$113,$B15)&gt;0,AND(LEFT($B15,LEN(Stakeholders!$AG$14))=Stakeholders!$AG$14,COUNTIF(Stakeholders!$C$14:$C$113,MID($B15,LEN(Stakeholders!$AG$14)+1,40))&gt;0)),1,0)))</f>
        <v/>
      </c>
      <c r="M15" s="20">
        <f>IF($K15=0,"",IF($D15="",0,IF(COUNTIF(Stakeholders!$A$14:$A$113,$D15)&gt;0,1,2)))</f>
        <v/>
      </c>
      <c r="N15" s="20">
        <f>IF($K15=0,0,IF(OR(COUNTIF(Stakeholders!$AD$14:$AD$18,$C15)=0,COUNTIF(Stakeholders!$AE$14:$AE$20,$E15)=0,AND($C15=Stakeholders!$AD$15,$E15&lt;&gt;Stakeholders!$AE$19)),1,0))</f>
        <v/>
      </c>
      <c r="O15" s="20">
        <f>IF($K15=0,0,IF(OR(AND($F15&lt;&gt;"",NOT(ISNUMBER($F15))),AND($G15&lt;&gt;"",NOT(ISNUMBER($G15))),AND(ISNUMBER($G15),$G15&gt;Stakeholders!$AA$6),AND($E15&lt;&gt;Stakeholders!$AE$19,$F15="",$G15="")),1,0))</f>
        <v/>
      </c>
      <c r="P15" s="20">
        <f>IF($K15=0,0,IF(OR(COUNTIF(Stakeholders!$AE$14:$AE$17,$E15)&gt;0,$E15=Stakeholders!$AE$19,AND(ISNUMBER($H15),$H15&lt;=Stakeholders!$AA$6+90),AND(ISNUMBER($G15),$G15&gt;=Stakeholders!$AA$6-90)),1,0))</f>
        <v/>
      </c>
      <c r="Q15" s="20">
        <f>IF(AND(ISNUMBER($H15),$H15&lt;Stakeholders!$AA$6),1,0)</f>
        <v/>
      </c>
      <c r="W15" s="20">
        <f>IF($K15=0,0,IF(OR($A15="",$L15&lt;&gt;1,$M15&lt;&gt;1,$N15=1,$O15=1),1,0))</f>
        <v/>
      </c>
    </row>
    <row r="16" ht="18" customHeight="1">
      <c r="A16" s="19" t="n"/>
      <c r="B16" s="18" t="n"/>
      <c r="C16" s="18" t="n"/>
      <c r="D16" s="18" t="n"/>
      <c r="E16" s="18" t="n"/>
      <c r="F16" s="12" t="n"/>
      <c r="G16" s="12" t="n"/>
      <c r="H16" s="15">
        <f>IF(OR($K16=0,$O16=1,$N16=1,$E16=Stakeholders!$AE$19),"",IF(AND(COUNTIF(Stakeholders!$AE$14:$AE$17,$E16)&gt;0,ISNUMBER($G16)),IF($E16=Stakeholders!$AE$14,$G16+7,IF($E16=Stakeholders!$AE$15,$G16+14,IF($E16=Stakeholders!$AE$16,EDATE($G16,1),EDATE($G16,3)))),IF(ISNUMBER($F16),IF(AND(ISNUMBER($G16),$G16&gt;=$F16),"",$F16),"")))</f>
        <v/>
      </c>
      <c r="I16" s="14">
        <f>IF($K16=0,"",IF($A16="","△ Name the message",IF($L16&lt;&gt;1,"△ To is blank, or matches nobody on Stakeholders",IF($M16=0,"△ Name who sends it",IF($M16=2,"△ Sent by isn't a name on Stakeholders",IF($N16=1,"△ Form or How often isn't on its list, or an announcement is on a schedule",IF($O16=1,"△ A date is missing or can't be read",IF($Q16=1,"△ "&amp;(Stakeholders!$AA$6-$H16)&amp;IF(Stakeholders!$AA$6-$H16=1," day late"," days late"),"○ Clear"))))))))</f>
        <v/>
      </c>
      <c r="K16" s="20">
        <f>IF(COUNTA($A16:$G16)&gt;0,1,0)</f>
        <v/>
      </c>
      <c r="L16" s="20">
        <f>IF($K16=0,"",IF($B16="",0,IF(OR(COUNTIF(Stakeholders!$A$14:$A$113,$B16)&gt;0,AND(LEFT($B16,LEN(Stakeholders!$AG$14))=Stakeholders!$AG$14,COUNTIF(Stakeholders!$C$14:$C$113,MID($B16,LEN(Stakeholders!$AG$14)+1,40))&gt;0)),1,0)))</f>
        <v/>
      </c>
      <c r="M16" s="20">
        <f>IF($K16=0,"",IF($D16="",0,IF(COUNTIF(Stakeholders!$A$14:$A$113,$D16)&gt;0,1,2)))</f>
        <v/>
      </c>
      <c r="N16" s="20">
        <f>IF($K16=0,0,IF(OR(COUNTIF(Stakeholders!$AD$14:$AD$18,$C16)=0,COUNTIF(Stakeholders!$AE$14:$AE$20,$E16)=0,AND($C16=Stakeholders!$AD$15,$E16&lt;&gt;Stakeholders!$AE$19)),1,0))</f>
        <v/>
      </c>
      <c r="O16" s="20">
        <f>IF($K16=0,0,IF(OR(AND($F16&lt;&gt;"",NOT(ISNUMBER($F16))),AND($G16&lt;&gt;"",NOT(ISNUMBER($G16))),AND(ISNUMBER($G16),$G16&gt;Stakeholders!$AA$6),AND($E16&lt;&gt;Stakeholders!$AE$19,$F16="",$G16="")),1,0))</f>
        <v/>
      </c>
      <c r="P16" s="20">
        <f>IF($K16=0,0,IF(OR(COUNTIF(Stakeholders!$AE$14:$AE$17,$E16)&gt;0,$E16=Stakeholders!$AE$19,AND(ISNUMBER($H16),$H16&lt;=Stakeholders!$AA$6+90),AND(ISNUMBER($G16),$G16&gt;=Stakeholders!$AA$6-90)),1,0))</f>
        <v/>
      </c>
      <c r="Q16" s="20">
        <f>IF(AND(ISNUMBER($H16),$H16&lt;Stakeholders!$AA$6),1,0)</f>
        <v/>
      </c>
      <c r="W16" s="20">
        <f>IF($K16=0,0,IF(OR($A16="",$L16&lt;&gt;1,$M16&lt;&gt;1,$N16=1,$O16=1),1,0))</f>
        <v/>
      </c>
    </row>
    <row r="17" ht="18" customHeight="1">
      <c r="A17" s="19" t="n"/>
      <c r="B17" s="18" t="n"/>
      <c r="C17" s="18" t="n"/>
      <c r="D17" s="18" t="n"/>
      <c r="E17" s="18" t="n"/>
      <c r="F17" s="12" t="n"/>
      <c r="G17" s="12" t="n"/>
      <c r="H17" s="15">
        <f>IF(OR($K17=0,$O17=1,$N17=1,$E17=Stakeholders!$AE$19),"",IF(AND(COUNTIF(Stakeholders!$AE$14:$AE$17,$E17)&gt;0,ISNUMBER($G17)),IF($E17=Stakeholders!$AE$14,$G17+7,IF($E17=Stakeholders!$AE$15,$G17+14,IF($E17=Stakeholders!$AE$16,EDATE($G17,1),EDATE($G17,3)))),IF(ISNUMBER($F17),IF(AND(ISNUMBER($G17),$G17&gt;=$F17),"",$F17),"")))</f>
        <v/>
      </c>
      <c r="I17" s="14">
        <f>IF($K17=0,"",IF($A17="","△ Name the message",IF($L17&lt;&gt;1,"△ To is blank, or matches nobody on Stakeholders",IF($M17=0,"△ Name who sends it",IF($M17=2,"△ Sent by isn't a name on Stakeholders",IF($N17=1,"△ Form or How often isn't on its list, or an announcement is on a schedule",IF($O17=1,"△ A date is missing or can't be read",IF($Q17=1,"△ "&amp;(Stakeholders!$AA$6-$H17)&amp;IF(Stakeholders!$AA$6-$H17=1," day late"," days late"),"○ Clear"))))))))</f>
        <v/>
      </c>
      <c r="K17" s="20">
        <f>IF(COUNTA($A17:$G17)&gt;0,1,0)</f>
        <v/>
      </c>
      <c r="L17" s="20">
        <f>IF($K17=0,"",IF($B17="",0,IF(OR(COUNTIF(Stakeholders!$A$14:$A$113,$B17)&gt;0,AND(LEFT($B17,LEN(Stakeholders!$AG$14))=Stakeholders!$AG$14,COUNTIF(Stakeholders!$C$14:$C$113,MID($B17,LEN(Stakeholders!$AG$14)+1,40))&gt;0)),1,0)))</f>
        <v/>
      </c>
      <c r="M17" s="20">
        <f>IF($K17=0,"",IF($D17="",0,IF(COUNTIF(Stakeholders!$A$14:$A$113,$D17)&gt;0,1,2)))</f>
        <v/>
      </c>
      <c r="N17" s="20">
        <f>IF($K17=0,0,IF(OR(COUNTIF(Stakeholders!$AD$14:$AD$18,$C17)=0,COUNTIF(Stakeholders!$AE$14:$AE$20,$E17)=0,AND($C17=Stakeholders!$AD$15,$E17&lt;&gt;Stakeholders!$AE$19)),1,0))</f>
        <v/>
      </c>
      <c r="O17" s="20">
        <f>IF($K17=0,0,IF(OR(AND($F17&lt;&gt;"",NOT(ISNUMBER($F17))),AND($G17&lt;&gt;"",NOT(ISNUMBER($G17))),AND(ISNUMBER($G17),$G17&gt;Stakeholders!$AA$6),AND($E17&lt;&gt;Stakeholders!$AE$19,$F17="",$G17="")),1,0))</f>
        <v/>
      </c>
      <c r="P17" s="20">
        <f>IF($K17=0,0,IF(OR(COUNTIF(Stakeholders!$AE$14:$AE$17,$E17)&gt;0,$E17=Stakeholders!$AE$19,AND(ISNUMBER($H17),$H17&lt;=Stakeholders!$AA$6+90),AND(ISNUMBER($G17),$G17&gt;=Stakeholders!$AA$6-90)),1,0))</f>
        <v/>
      </c>
      <c r="Q17" s="20">
        <f>IF(AND(ISNUMBER($H17),$H17&lt;Stakeholders!$AA$6),1,0)</f>
        <v/>
      </c>
      <c r="W17" s="20">
        <f>IF($K17=0,0,IF(OR($A17="",$L17&lt;&gt;1,$M17&lt;&gt;1,$N17=1,$O17=1),1,0))</f>
        <v/>
      </c>
    </row>
    <row r="18" ht="18" customHeight="1">
      <c r="A18" s="19" t="n"/>
      <c r="B18" s="18" t="n"/>
      <c r="C18" s="18" t="n"/>
      <c r="D18" s="18" t="n"/>
      <c r="E18" s="18" t="n"/>
      <c r="F18" s="12" t="n"/>
      <c r="G18" s="12" t="n"/>
      <c r="H18" s="15">
        <f>IF(OR($K18=0,$O18=1,$N18=1,$E18=Stakeholders!$AE$19),"",IF(AND(COUNTIF(Stakeholders!$AE$14:$AE$17,$E18)&gt;0,ISNUMBER($G18)),IF($E18=Stakeholders!$AE$14,$G18+7,IF($E18=Stakeholders!$AE$15,$G18+14,IF($E18=Stakeholders!$AE$16,EDATE($G18,1),EDATE($G18,3)))),IF(ISNUMBER($F18),IF(AND(ISNUMBER($G18),$G18&gt;=$F18),"",$F18),"")))</f>
        <v/>
      </c>
      <c r="I18" s="14">
        <f>IF($K18=0,"",IF($A18="","△ Name the message",IF($L18&lt;&gt;1,"△ To is blank, or matches nobody on Stakeholders",IF($M18=0,"△ Name who sends it",IF($M18=2,"△ Sent by isn't a name on Stakeholders",IF($N18=1,"△ Form or How often isn't on its list, or an announcement is on a schedule",IF($O18=1,"△ A date is missing or can't be read",IF($Q18=1,"△ "&amp;(Stakeholders!$AA$6-$H18)&amp;IF(Stakeholders!$AA$6-$H18=1," day late"," days late"),"○ Clear"))))))))</f>
        <v/>
      </c>
      <c r="K18" s="20">
        <f>IF(COUNTA($A18:$G18)&gt;0,1,0)</f>
        <v/>
      </c>
      <c r="L18" s="20">
        <f>IF($K18=0,"",IF($B18="",0,IF(OR(COUNTIF(Stakeholders!$A$14:$A$113,$B18)&gt;0,AND(LEFT($B18,LEN(Stakeholders!$AG$14))=Stakeholders!$AG$14,COUNTIF(Stakeholders!$C$14:$C$113,MID($B18,LEN(Stakeholders!$AG$14)+1,40))&gt;0)),1,0)))</f>
        <v/>
      </c>
      <c r="M18" s="20">
        <f>IF($K18=0,"",IF($D18="",0,IF(COUNTIF(Stakeholders!$A$14:$A$113,$D18)&gt;0,1,2)))</f>
        <v/>
      </c>
      <c r="N18" s="20">
        <f>IF($K18=0,0,IF(OR(COUNTIF(Stakeholders!$AD$14:$AD$18,$C18)=0,COUNTIF(Stakeholders!$AE$14:$AE$20,$E18)=0,AND($C18=Stakeholders!$AD$15,$E18&lt;&gt;Stakeholders!$AE$19)),1,0))</f>
        <v/>
      </c>
      <c r="O18" s="20">
        <f>IF($K18=0,0,IF(OR(AND($F18&lt;&gt;"",NOT(ISNUMBER($F18))),AND($G18&lt;&gt;"",NOT(ISNUMBER($G18))),AND(ISNUMBER($G18),$G18&gt;Stakeholders!$AA$6),AND($E18&lt;&gt;Stakeholders!$AE$19,$F18="",$G18="")),1,0))</f>
        <v/>
      </c>
      <c r="P18" s="20">
        <f>IF($K18=0,0,IF(OR(COUNTIF(Stakeholders!$AE$14:$AE$17,$E18)&gt;0,$E18=Stakeholders!$AE$19,AND(ISNUMBER($H18),$H18&lt;=Stakeholders!$AA$6+90),AND(ISNUMBER($G18),$G18&gt;=Stakeholders!$AA$6-90)),1,0))</f>
        <v/>
      </c>
      <c r="Q18" s="20">
        <f>IF(AND(ISNUMBER($H18),$H18&lt;Stakeholders!$AA$6),1,0)</f>
        <v/>
      </c>
      <c r="W18" s="20">
        <f>IF($K18=0,0,IF(OR($A18="",$L18&lt;&gt;1,$M18&lt;&gt;1,$N18=1,$O18=1),1,0))</f>
        <v/>
      </c>
    </row>
    <row r="19" ht="18" customHeight="1">
      <c r="A19" s="19" t="n"/>
      <c r="B19" s="18" t="n"/>
      <c r="C19" s="18" t="n"/>
      <c r="D19" s="18" t="n"/>
      <c r="E19" s="18" t="n"/>
      <c r="F19" s="12" t="n"/>
      <c r="G19" s="12" t="n"/>
      <c r="H19" s="15">
        <f>IF(OR($K19=0,$O19=1,$N19=1,$E19=Stakeholders!$AE$19),"",IF(AND(COUNTIF(Stakeholders!$AE$14:$AE$17,$E19)&gt;0,ISNUMBER($G19)),IF($E19=Stakeholders!$AE$14,$G19+7,IF($E19=Stakeholders!$AE$15,$G19+14,IF($E19=Stakeholders!$AE$16,EDATE($G19,1),EDATE($G19,3)))),IF(ISNUMBER($F19),IF(AND(ISNUMBER($G19),$G19&gt;=$F19),"",$F19),"")))</f>
        <v/>
      </c>
      <c r="I19" s="14">
        <f>IF($K19=0,"",IF($A19="","△ Name the message",IF($L19&lt;&gt;1,"△ To is blank, or matches nobody on Stakeholders",IF($M19=0,"△ Name who sends it",IF($M19=2,"△ Sent by isn't a name on Stakeholders",IF($N19=1,"△ Form or How often isn't on its list, or an announcement is on a schedule",IF($O19=1,"△ A date is missing or can't be read",IF($Q19=1,"△ "&amp;(Stakeholders!$AA$6-$H19)&amp;IF(Stakeholders!$AA$6-$H19=1," day late"," days late"),"○ Clear"))))))))</f>
        <v/>
      </c>
      <c r="K19" s="20">
        <f>IF(COUNTA($A19:$G19)&gt;0,1,0)</f>
        <v/>
      </c>
      <c r="L19" s="20">
        <f>IF($K19=0,"",IF($B19="",0,IF(OR(COUNTIF(Stakeholders!$A$14:$A$113,$B19)&gt;0,AND(LEFT($B19,LEN(Stakeholders!$AG$14))=Stakeholders!$AG$14,COUNTIF(Stakeholders!$C$14:$C$113,MID($B19,LEN(Stakeholders!$AG$14)+1,40))&gt;0)),1,0)))</f>
        <v/>
      </c>
      <c r="M19" s="20">
        <f>IF($K19=0,"",IF($D19="",0,IF(COUNTIF(Stakeholders!$A$14:$A$113,$D19)&gt;0,1,2)))</f>
        <v/>
      </c>
      <c r="N19" s="20">
        <f>IF($K19=0,0,IF(OR(COUNTIF(Stakeholders!$AD$14:$AD$18,$C19)=0,COUNTIF(Stakeholders!$AE$14:$AE$20,$E19)=0,AND($C19=Stakeholders!$AD$15,$E19&lt;&gt;Stakeholders!$AE$19)),1,0))</f>
        <v/>
      </c>
      <c r="O19" s="20">
        <f>IF($K19=0,0,IF(OR(AND($F19&lt;&gt;"",NOT(ISNUMBER($F19))),AND($G19&lt;&gt;"",NOT(ISNUMBER($G19))),AND(ISNUMBER($G19),$G19&gt;Stakeholders!$AA$6),AND($E19&lt;&gt;Stakeholders!$AE$19,$F19="",$G19="")),1,0))</f>
        <v/>
      </c>
      <c r="P19" s="20">
        <f>IF($K19=0,0,IF(OR(COUNTIF(Stakeholders!$AE$14:$AE$17,$E19)&gt;0,$E19=Stakeholders!$AE$19,AND(ISNUMBER($H19),$H19&lt;=Stakeholders!$AA$6+90),AND(ISNUMBER($G19),$G19&gt;=Stakeholders!$AA$6-90)),1,0))</f>
        <v/>
      </c>
      <c r="Q19" s="20">
        <f>IF(AND(ISNUMBER($H19),$H19&lt;Stakeholders!$AA$6),1,0)</f>
        <v/>
      </c>
      <c r="W19" s="20">
        <f>IF($K19=0,0,IF(OR($A19="",$L19&lt;&gt;1,$M19&lt;&gt;1,$N19=1,$O19=1),1,0))</f>
        <v/>
      </c>
    </row>
    <row r="20" ht="18" customHeight="1">
      <c r="A20" s="19" t="n"/>
      <c r="B20" s="18" t="n"/>
      <c r="C20" s="18" t="n"/>
      <c r="D20" s="18" t="n"/>
      <c r="E20" s="18" t="n"/>
      <c r="F20" s="12" t="n"/>
      <c r="G20" s="12" t="n"/>
      <c r="H20" s="15">
        <f>IF(OR($K20=0,$O20=1,$N20=1,$E20=Stakeholders!$AE$19),"",IF(AND(COUNTIF(Stakeholders!$AE$14:$AE$17,$E20)&gt;0,ISNUMBER($G20)),IF($E20=Stakeholders!$AE$14,$G20+7,IF($E20=Stakeholders!$AE$15,$G20+14,IF($E20=Stakeholders!$AE$16,EDATE($G20,1),EDATE($G20,3)))),IF(ISNUMBER($F20),IF(AND(ISNUMBER($G20),$G20&gt;=$F20),"",$F20),"")))</f>
        <v/>
      </c>
      <c r="I20" s="14">
        <f>IF($K20=0,"",IF($A20="","△ Name the message",IF($L20&lt;&gt;1,"△ To is blank, or matches nobody on Stakeholders",IF($M20=0,"△ Name who sends it",IF($M20=2,"△ Sent by isn't a name on Stakeholders",IF($N20=1,"△ Form or How often isn't on its list, or an announcement is on a schedule",IF($O20=1,"△ A date is missing or can't be read",IF($Q20=1,"△ "&amp;(Stakeholders!$AA$6-$H20)&amp;IF(Stakeholders!$AA$6-$H20=1," day late"," days late"),"○ Clear"))))))))</f>
        <v/>
      </c>
      <c r="K20" s="20">
        <f>IF(COUNTA($A20:$G20)&gt;0,1,0)</f>
        <v/>
      </c>
      <c r="L20" s="20">
        <f>IF($K20=0,"",IF($B20="",0,IF(OR(COUNTIF(Stakeholders!$A$14:$A$113,$B20)&gt;0,AND(LEFT($B20,LEN(Stakeholders!$AG$14))=Stakeholders!$AG$14,COUNTIF(Stakeholders!$C$14:$C$113,MID($B20,LEN(Stakeholders!$AG$14)+1,40))&gt;0)),1,0)))</f>
        <v/>
      </c>
      <c r="M20" s="20">
        <f>IF($K20=0,"",IF($D20="",0,IF(COUNTIF(Stakeholders!$A$14:$A$113,$D20)&gt;0,1,2)))</f>
        <v/>
      </c>
      <c r="N20" s="20">
        <f>IF($K20=0,0,IF(OR(COUNTIF(Stakeholders!$AD$14:$AD$18,$C20)=0,COUNTIF(Stakeholders!$AE$14:$AE$20,$E20)=0,AND($C20=Stakeholders!$AD$15,$E20&lt;&gt;Stakeholders!$AE$19)),1,0))</f>
        <v/>
      </c>
      <c r="O20" s="20">
        <f>IF($K20=0,0,IF(OR(AND($F20&lt;&gt;"",NOT(ISNUMBER($F20))),AND($G20&lt;&gt;"",NOT(ISNUMBER($G20))),AND(ISNUMBER($G20),$G20&gt;Stakeholders!$AA$6),AND($E20&lt;&gt;Stakeholders!$AE$19,$F20="",$G20="")),1,0))</f>
        <v/>
      </c>
      <c r="P20" s="20">
        <f>IF($K20=0,0,IF(OR(COUNTIF(Stakeholders!$AE$14:$AE$17,$E20)&gt;0,$E20=Stakeholders!$AE$19,AND(ISNUMBER($H20),$H20&lt;=Stakeholders!$AA$6+90),AND(ISNUMBER($G20),$G20&gt;=Stakeholders!$AA$6-90)),1,0))</f>
        <v/>
      </c>
      <c r="Q20" s="20">
        <f>IF(AND(ISNUMBER($H20),$H20&lt;Stakeholders!$AA$6),1,0)</f>
        <v/>
      </c>
      <c r="W20" s="20">
        <f>IF($K20=0,0,IF(OR($A20="",$L20&lt;&gt;1,$M20&lt;&gt;1,$N20=1,$O20=1),1,0))</f>
        <v/>
      </c>
    </row>
    <row r="21" ht="18" customHeight="1">
      <c r="A21" s="19" t="n"/>
      <c r="B21" s="18" t="n"/>
      <c r="C21" s="18" t="n"/>
      <c r="D21" s="18" t="n"/>
      <c r="E21" s="18" t="n"/>
      <c r="F21" s="12" t="n"/>
      <c r="G21" s="12" t="n"/>
      <c r="H21" s="15">
        <f>IF(OR($K21=0,$O21=1,$N21=1,$E21=Stakeholders!$AE$19),"",IF(AND(COUNTIF(Stakeholders!$AE$14:$AE$17,$E21)&gt;0,ISNUMBER($G21)),IF($E21=Stakeholders!$AE$14,$G21+7,IF($E21=Stakeholders!$AE$15,$G21+14,IF($E21=Stakeholders!$AE$16,EDATE($G21,1),EDATE($G21,3)))),IF(ISNUMBER($F21),IF(AND(ISNUMBER($G21),$G21&gt;=$F21),"",$F21),"")))</f>
        <v/>
      </c>
      <c r="I21" s="14">
        <f>IF($K21=0,"",IF($A21="","△ Name the message",IF($L21&lt;&gt;1,"△ To is blank, or matches nobody on Stakeholders",IF($M21=0,"△ Name who sends it",IF($M21=2,"△ Sent by isn't a name on Stakeholders",IF($N21=1,"△ Form or How often isn't on its list, or an announcement is on a schedule",IF($O21=1,"△ A date is missing or can't be read",IF($Q21=1,"△ "&amp;(Stakeholders!$AA$6-$H21)&amp;IF(Stakeholders!$AA$6-$H21=1," day late"," days late"),"○ Clear"))))))))</f>
        <v/>
      </c>
      <c r="K21" s="20">
        <f>IF(COUNTA($A21:$G21)&gt;0,1,0)</f>
        <v/>
      </c>
      <c r="L21" s="20">
        <f>IF($K21=0,"",IF($B21="",0,IF(OR(COUNTIF(Stakeholders!$A$14:$A$113,$B21)&gt;0,AND(LEFT($B21,LEN(Stakeholders!$AG$14))=Stakeholders!$AG$14,COUNTIF(Stakeholders!$C$14:$C$113,MID($B21,LEN(Stakeholders!$AG$14)+1,40))&gt;0)),1,0)))</f>
        <v/>
      </c>
      <c r="M21" s="20">
        <f>IF($K21=0,"",IF($D21="",0,IF(COUNTIF(Stakeholders!$A$14:$A$113,$D21)&gt;0,1,2)))</f>
        <v/>
      </c>
      <c r="N21" s="20">
        <f>IF($K21=0,0,IF(OR(COUNTIF(Stakeholders!$AD$14:$AD$18,$C21)=0,COUNTIF(Stakeholders!$AE$14:$AE$20,$E21)=0,AND($C21=Stakeholders!$AD$15,$E21&lt;&gt;Stakeholders!$AE$19)),1,0))</f>
        <v/>
      </c>
      <c r="O21" s="20">
        <f>IF($K21=0,0,IF(OR(AND($F21&lt;&gt;"",NOT(ISNUMBER($F21))),AND($G21&lt;&gt;"",NOT(ISNUMBER($G21))),AND(ISNUMBER($G21),$G21&gt;Stakeholders!$AA$6),AND($E21&lt;&gt;Stakeholders!$AE$19,$F21="",$G21="")),1,0))</f>
        <v/>
      </c>
      <c r="P21" s="20">
        <f>IF($K21=0,0,IF(OR(COUNTIF(Stakeholders!$AE$14:$AE$17,$E21)&gt;0,$E21=Stakeholders!$AE$19,AND(ISNUMBER($H21),$H21&lt;=Stakeholders!$AA$6+90),AND(ISNUMBER($G21),$G21&gt;=Stakeholders!$AA$6-90)),1,0))</f>
        <v/>
      </c>
      <c r="Q21" s="20">
        <f>IF(AND(ISNUMBER($H21),$H21&lt;Stakeholders!$AA$6),1,0)</f>
        <v/>
      </c>
      <c r="W21" s="20">
        <f>IF($K21=0,0,IF(OR($A21="",$L21&lt;&gt;1,$M21&lt;&gt;1,$N21=1,$O21=1),1,0))</f>
        <v/>
      </c>
    </row>
    <row r="22" ht="18" customHeight="1">
      <c r="A22" s="19" t="n"/>
      <c r="B22" s="18" t="n"/>
      <c r="C22" s="18" t="n"/>
      <c r="D22" s="18" t="n"/>
      <c r="E22" s="18" t="n"/>
      <c r="F22" s="12" t="n"/>
      <c r="G22" s="12" t="n"/>
      <c r="H22" s="15">
        <f>IF(OR($K22=0,$O22=1,$N22=1,$E22=Stakeholders!$AE$19),"",IF(AND(COUNTIF(Stakeholders!$AE$14:$AE$17,$E22)&gt;0,ISNUMBER($G22)),IF($E22=Stakeholders!$AE$14,$G22+7,IF($E22=Stakeholders!$AE$15,$G22+14,IF($E22=Stakeholders!$AE$16,EDATE($G22,1),EDATE($G22,3)))),IF(ISNUMBER($F22),IF(AND(ISNUMBER($G22),$G22&gt;=$F22),"",$F22),"")))</f>
        <v/>
      </c>
      <c r="I22" s="14">
        <f>IF($K22=0,"",IF($A22="","△ Name the message",IF($L22&lt;&gt;1,"△ To is blank, or matches nobody on Stakeholders",IF($M22=0,"△ Name who sends it",IF($M22=2,"△ Sent by isn't a name on Stakeholders",IF($N22=1,"△ Form or How often isn't on its list, or an announcement is on a schedule",IF($O22=1,"△ A date is missing or can't be read",IF($Q22=1,"△ "&amp;(Stakeholders!$AA$6-$H22)&amp;IF(Stakeholders!$AA$6-$H22=1," day late"," days late"),"○ Clear"))))))))</f>
        <v/>
      </c>
      <c r="K22" s="20">
        <f>IF(COUNTA($A22:$G22)&gt;0,1,0)</f>
        <v/>
      </c>
      <c r="L22" s="20">
        <f>IF($K22=0,"",IF($B22="",0,IF(OR(COUNTIF(Stakeholders!$A$14:$A$113,$B22)&gt;0,AND(LEFT($B22,LEN(Stakeholders!$AG$14))=Stakeholders!$AG$14,COUNTIF(Stakeholders!$C$14:$C$113,MID($B22,LEN(Stakeholders!$AG$14)+1,40))&gt;0)),1,0)))</f>
        <v/>
      </c>
      <c r="M22" s="20">
        <f>IF($K22=0,"",IF($D22="",0,IF(COUNTIF(Stakeholders!$A$14:$A$113,$D22)&gt;0,1,2)))</f>
        <v/>
      </c>
      <c r="N22" s="20">
        <f>IF($K22=0,0,IF(OR(COUNTIF(Stakeholders!$AD$14:$AD$18,$C22)=0,COUNTIF(Stakeholders!$AE$14:$AE$20,$E22)=0,AND($C22=Stakeholders!$AD$15,$E22&lt;&gt;Stakeholders!$AE$19)),1,0))</f>
        <v/>
      </c>
      <c r="O22" s="20">
        <f>IF($K22=0,0,IF(OR(AND($F22&lt;&gt;"",NOT(ISNUMBER($F22))),AND($G22&lt;&gt;"",NOT(ISNUMBER($G22))),AND(ISNUMBER($G22),$G22&gt;Stakeholders!$AA$6),AND($E22&lt;&gt;Stakeholders!$AE$19,$F22="",$G22="")),1,0))</f>
        <v/>
      </c>
      <c r="P22" s="20">
        <f>IF($K22=0,0,IF(OR(COUNTIF(Stakeholders!$AE$14:$AE$17,$E22)&gt;0,$E22=Stakeholders!$AE$19,AND(ISNUMBER($H22),$H22&lt;=Stakeholders!$AA$6+90),AND(ISNUMBER($G22),$G22&gt;=Stakeholders!$AA$6-90)),1,0))</f>
        <v/>
      </c>
      <c r="Q22" s="20">
        <f>IF(AND(ISNUMBER($H22),$H22&lt;Stakeholders!$AA$6),1,0)</f>
        <v/>
      </c>
      <c r="W22" s="20">
        <f>IF($K22=0,0,IF(OR($A22="",$L22&lt;&gt;1,$M22&lt;&gt;1,$N22=1,$O22=1),1,0))</f>
        <v/>
      </c>
    </row>
    <row r="23" ht="18" customHeight="1">
      <c r="A23" s="19" t="n"/>
      <c r="B23" s="18" t="n"/>
      <c r="C23" s="18" t="n"/>
      <c r="D23" s="18" t="n"/>
      <c r="E23" s="18" t="n"/>
      <c r="F23" s="12" t="n"/>
      <c r="G23" s="12" t="n"/>
      <c r="H23" s="15">
        <f>IF(OR($K23=0,$O23=1,$N23=1,$E23=Stakeholders!$AE$19),"",IF(AND(COUNTIF(Stakeholders!$AE$14:$AE$17,$E23)&gt;0,ISNUMBER($G23)),IF($E23=Stakeholders!$AE$14,$G23+7,IF($E23=Stakeholders!$AE$15,$G23+14,IF($E23=Stakeholders!$AE$16,EDATE($G23,1),EDATE($G23,3)))),IF(ISNUMBER($F23),IF(AND(ISNUMBER($G23),$G23&gt;=$F23),"",$F23),"")))</f>
        <v/>
      </c>
      <c r="I23" s="14">
        <f>IF($K23=0,"",IF($A23="","△ Name the message",IF($L23&lt;&gt;1,"△ To is blank, or matches nobody on Stakeholders",IF($M23=0,"△ Name who sends it",IF($M23=2,"△ Sent by isn't a name on Stakeholders",IF($N23=1,"△ Form or How often isn't on its list, or an announcement is on a schedule",IF($O23=1,"△ A date is missing or can't be read",IF($Q23=1,"△ "&amp;(Stakeholders!$AA$6-$H23)&amp;IF(Stakeholders!$AA$6-$H23=1," day late"," days late"),"○ Clear"))))))))</f>
        <v/>
      </c>
      <c r="K23" s="20">
        <f>IF(COUNTA($A23:$G23)&gt;0,1,0)</f>
        <v/>
      </c>
      <c r="L23" s="20">
        <f>IF($K23=0,"",IF($B23="",0,IF(OR(COUNTIF(Stakeholders!$A$14:$A$113,$B23)&gt;0,AND(LEFT($B23,LEN(Stakeholders!$AG$14))=Stakeholders!$AG$14,COUNTIF(Stakeholders!$C$14:$C$113,MID($B23,LEN(Stakeholders!$AG$14)+1,40))&gt;0)),1,0)))</f>
        <v/>
      </c>
      <c r="M23" s="20">
        <f>IF($K23=0,"",IF($D23="",0,IF(COUNTIF(Stakeholders!$A$14:$A$113,$D23)&gt;0,1,2)))</f>
        <v/>
      </c>
      <c r="N23" s="20">
        <f>IF($K23=0,0,IF(OR(COUNTIF(Stakeholders!$AD$14:$AD$18,$C23)=0,COUNTIF(Stakeholders!$AE$14:$AE$20,$E23)=0,AND($C23=Stakeholders!$AD$15,$E23&lt;&gt;Stakeholders!$AE$19)),1,0))</f>
        <v/>
      </c>
      <c r="O23" s="20">
        <f>IF($K23=0,0,IF(OR(AND($F23&lt;&gt;"",NOT(ISNUMBER($F23))),AND($G23&lt;&gt;"",NOT(ISNUMBER($G23))),AND(ISNUMBER($G23),$G23&gt;Stakeholders!$AA$6),AND($E23&lt;&gt;Stakeholders!$AE$19,$F23="",$G23="")),1,0))</f>
        <v/>
      </c>
      <c r="P23" s="20">
        <f>IF($K23=0,0,IF(OR(COUNTIF(Stakeholders!$AE$14:$AE$17,$E23)&gt;0,$E23=Stakeholders!$AE$19,AND(ISNUMBER($H23),$H23&lt;=Stakeholders!$AA$6+90),AND(ISNUMBER($G23),$G23&gt;=Stakeholders!$AA$6-90)),1,0))</f>
        <v/>
      </c>
      <c r="Q23" s="20">
        <f>IF(AND(ISNUMBER($H23),$H23&lt;Stakeholders!$AA$6),1,0)</f>
        <v/>
      </c>
      <c r="W23" s="20">
        <f>IF($K23=0,0,IF(OR($A23="",$L23&lt;&gt;1,$M23&lt;&gt;1,$N23=1,$O23=1),1,0))</f>
        <v/>
      </c>
    </row>
    <row r="24" ht="18" customHeight="1">
      <c r="A24" s="19" t="n"/>
      <c r="B24" s="18" t="n"/>
      <c r="C24" s="18" t="n"/>
      <c r="D24" s="18" t="n"/>
      <c r="E24" s="18" t="n"/>
      <c r="F24" s="12" t="n"/>
      <c r="G24" s="12" t="n"/>
      <c r="H24" s="15">
        <f>IF(OR($K24=0,$O24=1,$N24=1,$E24=Stakeholders!$AE$19),"",IF(AND(COUNTIF(Stakeholders!$AE$14:$AE$17,$E24)&gt;0,ISNUMBER($G24)),IF($E24=Stakeholders!$AE$14,$G24+7,IF($E24=Stakeholders!$AE$15,$G24+14,IF($E24=Stakeholders!$AE$16,EDATE($G24,1),EDATE($G24,3)))),IF(ISNUMBER($F24),IF(AND(ISNUMBER($G24),$G24&gt;=$F24),"",$F24),"")))</f>
        <v/>
      </c>
      <c r="I24" s="14">
        <f>IF($K24=0,"",IF($A24="","△ Name the message",IF($L24&lt;&gt;1,"△ To is blank, or matches nobody on Stakeholders",IF($M24=0,"△ Name who sends it",IF($M24=2,"△ Sent by isn't a name on Stakeholders",IF($N24=1,"△ Form or How often isn't on its list, or an announcement is on a schedule",IF($O24=1,"△ A date is missing or can't be read",IF($Q24=1,"△ "&amp;(Stakeholders!$AA$6-$H24)&amp;IF(Stakeholders!$AA$6-$H24=1," day late"," days late"),"○ Clear"))))))))</f>
        <v/>
      </c>
      <c r="K24" s="20">
        <f>IF(COUNTA($A24:$G24)&gt;0,1,0)</f>
        <v/>
      </c>
      <c r="L24" s="20">
        <f>IF($K24=0,"",IF($B24="",0,IF(OR(COUNTIF(Stakeholders!$A$14:$A$113,$B24)&gt;0,AND(LEFT($B24,LEN(Stakeholders!$AG$14))=Stakeholders!$AG$14,COUNTIF(Stakeholders!$C$14:$C$113,MID($B24,LEN(Stakeholders!$AG$14)+1,40))&gt;0)),1,0)))</f>
        <v/>
      </c>
      <c r="M24" s="20">
        <f>IF($K24=0,"",IF($D24="",0,IF(COUNTIF(Stakeholders!$A$14:$A$113,$D24)&gt;0,1,2)))</f>
        <v/>
      </c>
      <c r="N24" s="20">
        <f>IF($K24=0,0,IF(OR(COUNTIF(Stakeholders!$AD$14:$AD$18,$C24)=0,COUNTIF(Stakeholders!$AE$14:$AE$20,$E24)=0,AND($C24=Stakeholders!$AD$15,$E24&lt;&gt;Stakeholders!$AE$19)),1,0))</f>
        <v/>
      </c>
      <c r="O24" s="20">
        <f>IF($K24=0,0,IF(OR(AND($F24&lt;&gt;"",NOT(ISNUMBER($F24))),AND($G24&lt;&gt;"",NOT(ISNUMBER($G24))),AND(ISNUMBER($G24),$G24&gt;Stakeholders!$AA$6),AND($E24&lt;&gt;Stakeholders!$AE$19,$F24="",$G24="")),1,0))</f>
        <v/>
      </c>
      <c r="P24" s="20">
        <f>IF($K24=0,0,IF(OR(COUNTIF(Stakeholders!$AE$14:$AE$17,$E24)&gt;0,$E24=Stakeholders!$AE$19,AND(ISNUMBER($H24),$H24&lt;=Stakeholders!$AA$6+90),AND(ISNUMBER($G24),$G24&gt;=Stakeholders!$AA$6-90)),1,0))</f>
        <v/>
      </c>
      <c r="Q24" s="20">
        <f>IF(AND(ISNUMBER($H24),$H24&lt;Stakeholders!$AA$6),1,0)</f>
        <v/>
      </c>
      <c r="W24" s="20">
        <f>IF($K24=0,0,IF(OR($A24="",$L24&lt;&gt;1,$M24&lt;&gt;1,$N24=1,$O24=1),1,0))</f>
        <v/>
      </c>
    </row>
    <row r="25" ht="18" customHeight="1">
      <c r="A25" s="19" t="n"/>
      <c r="B25" s="18" t="n"/>
      <c r="C25" s="18" t="n"/>
      <c r="D25" s="18" t="n"/>
      <c r="E25" s="18" t="n"/>
      <c r="F25" s="12" t="n"/>
      <c r="G25" s="12" t="n"/>
      <c r="H25" s="15">
        <f>IF(OR($K25=0,$O25=1,$N25=1,$E25=Stakeholders!$AE$19),"",IF(AND(COUNTIF(Stakeholders!$AE$14:$AE$17,$E25)&gt;0,ISNUMBER($G25)),IF($E25=Stakeholders!$AE$14,$G25+7,IF($E25=Stakeholders!$AE$15,$G25+14,IF($E25=Stakeholders!$AE$16,EDATE($G25,1),EDATE($G25,3)))),IF(ISNUMBER($F25),IF(AND(ISNUMBER($G25),$G25&gt;=$F25),"",$F25),"")))</f>
        <v/>
      </c>
      <c r="I25" s="14">
        <f>IF($K25=0,"",IF($A25="","△ Name the message",IF($L25&lt;&gt;1,"△ To is blank, or matches nobody on Stakeholders",IF($M25=0,"△ Name who sends it",IF($M25=2,"△ Sent by isn't a name on Stakeholders",IF($N25=1,"△ Form or How often isn't on its list, or an announcement is on a schedule",IF($O25=1,"△ A date is missing or can't be read",IF($Q25=1,"△ "&amp;(Stakeholders!$AA$6-$H25)&amp;IF(Stakeholders!$AA$6-$H25=1," day late"," days late"),"○ Clear"))))))))</f>
        <v/>
      </c>
      <c r="K25" s="20">
        <f>IF(COUNTA($A25:$G25)&gt;0,1,0)</f>
        <v/>
      </c>
      <c r="L25" s="20">
        <f>IF($K25=0,"",IF($B25="",0,IF(OR(COUNTIF(Stakeholders!$A$14:$A$113,$B25)&gt;0,AND(LEFT($B25,LEN(Stakeholders!$AG$14))=Stakeholders!$AG$14,COUNTIF(Stakeholders!$C$14:$C$113,MID($B25,LEN(Stakeholders!$AG$14)+1,40))&gt;0)),1,0)))</f>
        <v/>
      </c>
      <c r="M25" s="20">
        <f>IF($K25=0,"",IF($D25="",0,IF(COUNTIF(Stakeholders!$A$14:$A$113,$D25)&gt;0,1,2)))</f>
        <v/>
      </c>
      <c r="N25" s="20">
        <f>IF($K25=0,0,IF(OR(COUNTIF(Stakeholders!$AD$14:$AD$18,$C25)=0,COUNTIF(Stakeholders!$AE$14:$AE$20,$E25)=0,AND($C25=Stakeholders!$AD$15,$E25&lt;&gt;Stakeholders!$AE$19)),1,0))</f>
        <v/>
      </c>
      <c r="O25" s="20">
        <f>IF($K25=0,0,IF(OR(AND($F25&lt;&gt;"",NOT(ISNUMBER($F25))),AND($G25&lt;&gt;"",NOT(ISNUMBER($G25))),AND(ISNUMBER($G25),$G25&gt;Stakeholders!$AA$6),AND($E25&lt;&gt;Stakeholders!$AE$19,$F25="",$G25="")),1,0))</f>
        <v/>
      </c>
      <c r="P25" s="20">
        <f>IF($K25=0,0,IF(OR(COUNTIF(Stakeholders!$AE$14:$AE$17,$E25)&gt;0,$E25=Stakeholders!$AE$19,AND(ISNUMBER($H25),$H25&lt;=Stakeholders!$AA$6+90),AND(ISNUMBER($G25),$G25&gt;=Stakeholders!$AA$6-90)),1,0))</f>
        <v/>
      </c>
      <c r="Q25" s="20">
        <f>IF(AND(ISNUMBER($H25),$H25&lt;Stakeholders!$AA$6),1,0)</f>
        <v/>
      </c>
      <c r="W25" s="20">
        <f>IF($K25=0,0,IF(OR($A25="",$L25&lt;&gt;1,$M25&lt;&gt;1,$N25=1,$O25=1),1,0))</f>
        <v/>
      </c>
    </row>
    <row r="26" ht="18" customHeight="1">
      <c r="A26" s="19" t="n"/>
      <c r="B26" s="18" t="n"/>
      <c r="C26" s="18" t="n"/>
      <c r="D26" s="18" t="n"/>
      <c r="E26" s="18" t="n"/>
      <c r="F26" s="12" t="n"/>
      <c r="G26" s="12" t="n"/>
      <c r="H26" s="15">
        <f>IF(OR($K26=0,$O26=1,$N26=1,$E26=Stakeholders!$AE$19),"",IF(AND(COUNTIF(Stakeholders!$AE$14:$AE$17,$E26)&gt;0,ISNUMBER($G26)),IF($E26=Stakeholders!$AE$14,$G26+7,IF($E26=Stakeholders!$AE$15,$G26+14,IF($E26=Stakeholders!$AE$16,EDATE($G26,1),EDATE($G26,3)))),IF(ISNUMBER($F26),IF(AND(ISNUMBER($G26),$G26&gt;=$F26),"",$F26),"")))</f>
        <v/>
      </c>
      <c r="I26" s="14">
        <f>IF($K26=0,"",IF($A26="","△ Name the message",IF($L26&lt;&gt;1,"△ To is blank, or matches nobody on Stakeholders",IF($M26=0,"△ Name who sends it",IF($M26=2,"△ Sent by isn't a name on Stakeholders",IF($N26=1,"△ Form or How often isn't on its list, or an announcement is on a schedule",IF($O26=1,"△ A date is missing or can't be read",IF($Q26=1,"△ "&amp;(Stakeholders!$AA$6-$H26)&amp;IF(Stakeholders!$AA$6-$H26=1," day late"," days late"),"○ Clear"))))))))</f>
        <v/>
      </c>
      <c r="K26" s="20">
        <f>IF(COUNTA($A26:$G26)&gt;0,1,0)</f>
        <v/>
      </c>
      <c r="L26" s="20">
        <f>IF($K26=0,"",IF($B26="",0,IF(OR(COUNTIF(Stakeholders!$A$14:$A$113,$B26)&gt;0,AND(LEFT($B26,LEN(Stakeholders!$AG$14))=Stakeholders!$AG$14,COUNTIF(Stakeholders!$C$14:$C$113,MID($B26,LEN(Stakeholders!$AG$14)+1,40))&gt;0)),1,0)))</f>
        <v/>
      </c>
      <c r="M26" s="20">
        <f>IF($K26=0,"",IF($D26="",0,IF(COUNTIF(Stakeholders!$A$14:$A$113,$D26)&gt;0,1,2)))</f>
        <v/>
      </c>
      <c r="N26" s="20">
        <f>IF($K26=0,0,IF(OR(COUNTIF(Stakeholders!$AD$14:$AD$18,$C26)=0,COUNTIF(Stakeholders!$AE$14:$AE$20,$E26)=0,AND($C26=Stakeholders!$AD$15,$E26&lt;&gt;Stakeholders!$AE$19)),1,0))</f>
        <v/>
      </c>
      <c r="O26" s="20">
        <f>IF($K26=0,0,IF(OR(AND($F26&lt;&gt;"",NOT(ISNUMBER($F26))),AND($G26&lt;&gt;"",NOT(ISNUMBER($G26))),AND(ISNUMBER($G26),$G26&gt;Stakeholders!$AA$6),AND($E26&lt;&gt;Stakeholders!$AE$19,$F26="",$G26="")),1,0))</f>
        <v/>
      </c>
      <c r="P26" s="20">
        <f>IF($K26=0,0,IF(OR(COUNTIF(Stakeholders!$AE$14:$AE$17,$E26)&gt;0,$E26=Stakeholders!$AE$19,AND(ISNUMBER($H26),$H26&lt;=Stakeholders!$AA$6+90),AND(ISNUMBER($G26),$G26&gt;=Stakeholders!$AA$6-90)),1,0))</f>
        <v/>
      </c>
      <c r="Q26" s="20">
        <f>IF(AND(ISNUMBER($H26),$H26&lt;Stakeholders!$AA$6),1,0)</f>
        <v/>
      </c>
      <c r="W26" s="20">
        <f>IF($K26=0,0,IF(OR($A26="",$L26&lt;&gt;1,$M26&lt;&gt;1,$N26=1,$O26=1),1,0))</f>
        <v/>
      </c>
    </row>
    <row r="27" ht="18" customHeight="1">
      <c r="A27" s="19" t="n"/>
      <c r="B27" s="18" t="n"/>
      <c r="C27" s="18" t="n"/>
      <c r="D27" s="18" t="n"/>
      <c r="E27" s="18" t="n"/>
      <c r="F27" s="12" t="n"/>
      <c r="G27" s="12" t="n"/>
      <c r="H27" s="15">
        <f>IF(OR($K27=0,$O27=1,$N27=1,$E27=Stakeholders!$AE$19),"",IF(AND(COUNTIF(Stakeholders!$AE$14:$AE$17,$E27)&gt;0,ISNUMBER($G27)),IF($E27=Stakeholders!$AE$14,$G27+7,IF($E27=Stakeholders!$AE$15,$G27+14,IF($E27=Stakeholders!$AE$16,EDATE($G27,1),EDATE($G27,3)))),IF(ISNUMBER($F27),IF(AND(ISNUMBER($G27),$G27&gt;=$F27),"",$F27),"")))</f>
        <v/>
      </c>
      <c r="I27" s="14">
        <f>IF($K27=0,"",IF($A27="","△ Name the message",IF($L27&lt;&gt;1,"△ To is blank, or matches nobody on Stakeholders",IF($M27=0,"△ Name who sends it",IF($M27=2,"△ Sent by isn't a name on Stakeholders",IF($N27=1,"△ Form or How often isn't on its list, or an announcement is on a schedule",IF($O27=1,"△ A date is missing or can't be read",IF($Q27=1,"△ "&amp;(Stakeholders!$AA$6-$H27)&amp;IF(Stakeholders!$AA$6-$H27=1," day late"," days late"),"○ Clear"))))))))</f>
        <v/>
      </c>
      <c r="K27" s="20">
        <f>IF(COUNTA($A27:$G27)&gt;0,1,0)</f>
        <v/>
      </c>
      <c r="L27" s="20">
        <f>IF($K27=0,"",IF($B27="",0,IF(OR(COUNTIF(Stakeholders!$A$14:$A$113,$B27)&gt;0,AND(LEFT($B27,LEN(Stakeholders!$AG$14))=Stakeholders!$AG$14,COUNTIF(Stakeholders!$C$14:$C$113,MID($B27,LEN(Stakeholders!$AG$14)+1,40))&gt;0)),1,0)))</f>
        <v/>
      </c>
      <c r="M27" s="20">
        <f>IF($K27=0,"",IF($D27="",0,IF(COUNTIF(Stakeholders!$A$14:$A$113,$D27)&gt;0,1,2)))</f>
        <v/>
      </c>
      <c r="N27" s="20">
        <f>IF($K27=0,0,IF(OR(COUNTIF(Stakeholders!$AD$14:$AD$18,$C27)=0,COUNTIF(Stakeholders!$AE$14:$AE$20,$E27)=0,AND($C27=Stakeholders!$AD$15,$E27&lt;&gt;Stakeholders!$AE$19)),1,0))</f>
        <v/>
      </c>
      <c r="O27" s="20">
        <f>IF($K27=0,0,IF(OR(AND($F27&lt;&gt;"",NOT(ISNUMBER($F27))),AND($G27&lt;&gt;"",NOT(ISNUMBER($G27))),AND(ISNUMBER($G27),$G27&gt;Stakeholders!$AA$6),AND($E27&lt;&gt;Stakeholders!$AE$19,$F27="",$G27="")),1,0))</f>
        <v/>
      </c>
      <c r="P27" s="20">
        <f>IF($K27=0,0,IF(OR(COUNTIF(Stakeholders!$AE$14:$AE$17,$E27)&gt;0,$E27=Stakeholders!$AE$19,AND(ISNUMBER($H27),$H27&lt;=Stakeholders!$AA$6+90),AND(ISNUMBER($G27),$G27&gt;=Stakeholders!$AA$6-90)),1,0))</f>
        <v/>
      </c>
      <c r="Q27" s="20">
        <f>IF(AND(ISNUMBER($H27),$H27&lt;Stakeholders!$AA$6),1,0)</f>
        <v/>
      </c>
      <c r="W27" s="20">
        <f>IF($K27=0,0,IF(OR($A27="",$L27&lt;&gt;1,$M27&lt;&gt;1,$N27=1,$O27=1),1,0))</f>
        <v/>
      </c>
    </row>
    <row r="28" ht="18" customHeight="1">
      <c r="A28" s="19" t="n"/>
      <c r="B28" s="18" t="n"/>
      <c r="C28" s="18" t="n"/>
      <c r="D28" s="18" t="n"/>
      <c r="E28" s="18" t="n"/>
      <c r="F28" s="12" t="n"/>
      <c r="G28" s="12" t="n"/>
      <c r="H28" s="15">
        <f>IF(OR($K28=0,$O28=1,$N28=1,$E28=Stakeholders!$AE$19),"",IF(AND(COUNTIF(Stakeholders!$AE$14:$AE$17,$E28)&gt;0,ISNUMBER($G28)),IF($E28=Stakeholders!$AE$14,$G28+7,IF($E28=Stakeholders!$AE$15,$G28+14,IF($E28=Stakeholders!$AE$16,EDATE($G28,1),EDATE($G28,3)))),IF(ISNUMBER($F28),IF(AND(ISNUMBER($G28),$G28&gt;=$F28),"",$F28),"")))</f>
        <v/>
      </c>
      <c r="I28" s="14">
        <f>IF($K28=0,"",IF($A28="","△ Name the message",IF($L28&lt;&gt;1,"△ To is blank, or matches nobody on Stakeholders",IF($M28=0,"△ Name who sends it",IF($M28=2,"△ Sent by isn't a name on Stakeholders",IF($N28=1,"△ Form or How often isn't on its list, or an announcement is on a schedule",IF($O28=1,"△ A date is missing or can't be read",IF($Q28=1,"△ "&amp;(Stakeholders!$AA$6-$H28)&amp;IF(Stakeholders!$AA$6-$H28=1," day late"," days late"),"○ Clear"))))))))</f>
        <v/>
      </c>
      <c r="K28" s="20">
        <f>IF(COUNTA($A28:$G28)&gt;0,1,0)</f>
        <v/>
      </c>
      <c r="L28" s="20">
        <f>IF($K28=0,"",IF($B28="",0,IF(OR(COUNTIF(Stakeholders!$A$14:$A$113,$B28)&gt;0,AND(LEFT($B28,LEN(Stakeholders!$AG$14))=Stakeholders!$AG$14,COUNTIF(Stakeholders!$C$14:$C$113,MID($B28,LEN(Stakeholders!$AG$14)+1,40))&gt;0)),1,0)))</f>
        <v/>
      </c>
      <c r="M28" s="20">
        <f>IF($K28=0,"",IF($D28="",0,IF(COUNTIF(Stakeholders!$A$14:$A$113,$D28)&gt;0,1,2)))</f>
        <v/>
      </c>
      <c r="N28" s="20">
        <f>IF($K28=0,0,IF(OR(COUNTIF(Stakeholders!$AD$14:$AD$18,$C28)=0,COUNTIF(Stakeholders!$AE$14:$AE$20,$E28)=0,AND($C28=Stakeholders!$AD$15,$E28&lt;&gt;Stakeholders!$AE$19)),1,0))</f>
        <v/>
      </c>
      <c r="O28" s="20">
        <f>IF($K28=0,0,IF(OR(AND($F28&lt;&gt;"",NOT(ISNUMBER($F28))),AND($G28&lt;&gt;"",NOT(ISNUMBER($G28))),AND(ISNUMBER($G28),$G28&gt;Stakeholders!$AA$6),AND($E28&lt;&gt;Stakeholders!$AE$19,$F28="",$G28="")),1,0))</f>
        <v/>
      </c>
      <c r="P28" s="20">
        <f>IF($K28=0,0,IF(OR(COUNTIF(Stakeholders!$AE$14:$AE$17,$E28)&gt;0,$E28=Stakeholders!$AE$19,AND(ISNUMBER($H28),$H28&lt;=Stakeholders!$AA$6+90),AND(ISNUMBER($G28),$G28&gt;=Stakeholders!$AA$6-90)),1,0))</f>
        <v/>
      </c>
      <c r="Q28" s="20">
        <f>IF(AND(ISNUMBER($H28),$H28&lt;Stakeholders!$AA$6),1,0)</f>
        <v/>
      </c>
      <c r="W28" s="20">
        <f>IF($K28=0,0,IF(OR($A28="",$L28&lt;&gt;1,$M28&lt;&gt;1,$N28=1,$O28=1),1,0))</f>
        <v/>
      </c>
    </row>
    <row r="29" ht="18" customHeight="1">
      <c r="A29" s="19" t="n"/>
      <c r="B29" s="18" t="n"/>
      <c r="C29" s="18" t="n"/>
      <c r="D29" s="18" t="n"/>
      <c r="E29" s="18" t="n"/>
      <c r="F29" s="12" t="n"/>
      <c r="G29" s="12" t="n"/>
      <c r="H29" s="15">
        <f>IF(OR($K29=0,$O29=1,$N29=1,$E29=Stakeholders!$AE$19),"",IF(AND(COUNTIF(Stakeholders!$AE$14:$AE$17,$E29)&gt;0,ISNUMBER($G29)),IF($E29=Stakeholders!$AE$14,$G29+7,IF($E29=Stakeholders!$AE$15,$G29+14,IF($E29=Stakeholders!$AE$16,EDATE($G29,1),EDATE($G29,3)))),IF(ISNUMBER($F29),IF(AND(ISNUMBER($G29),$G29&gt;=$F29),"",$F29),"")))</f>
        <v/>
      </c>
      <c r="I29" s="14">
        <f>IF($K29=0,"",IF($A29="","△ Name the message",IF($L29&lt;&gt;1,"△ To is blank, or matches nobody on Stakeholders",IF($M29=0,"△ Name who sends it",IF($M29=2,"△ Sent by isn't a name on Stakeholders",IF($N29=1,"△ Form or How often isn't on its list, or an announcement is on a schedule",IF($O29=1,"△ A date is missing or can't be read",IF($Q29=1,"△ "&amp;(Stakeholders!$AA$6-$H29)&amp;IF(Stakeholders!$AA$6-$H29=1," day late"," days late"),"○ Clear"))))))))</f>
        <v/>
      </c>
      <c r="K29" s="20">
        <f>IF(COUNTA($A29:$G29)&gt;0,1,0)</f>
        <v/>
      </c>
      <c r="L29" s="20">
        <f>IF($K29=0,"",IF($B29="",0,IF(OR(COUNTIF(Stakeholders!$A$14:$A$113,$B29)&gt;0,AND(LEFT($B29,LEN(Stakeholders!$AG$14))=Stakeholders!$AG$14,COUNTIF(Stakeholders!$C$14:$C$113,MID($B29,LEN(Stakeholders!$AG$14)+1,40))&gt;0)),1,0)))</f>
        <v/>
      </c>
      <c r="M29" s="20">
        <f>IF($K29=0,"",IF($D29="",0,IF(COUNTIF(Stakeholders!$A$14:$A$113,$D29)&gt;0,1,2)))</f>
        <v/>
      </c>
      <c r="N29" s="20">
        <f>IF($K29=0,0,IF(OR(COUNTIF(Stakeholders!$AD$14:$AD$18,$C29)=0,COUNTIF(Stakeholders!$AE$14:$AE$20,$E29)=0,AND($C29=Stakeholders!$AD$15,$E29&lt;&gt;Stakeholders!$AE$19)),1,0))</f>
        <v/>
      </c>
      <c r="O29" s="20">
        <f>IF($K29=0,0,IF(OR(AND($F29&lt;&gt;"",NOT(ISNUMBER($F29))),AND($G29&lt;&gt;"",NOT(ISNUMBER($G29))),AND(ISNUMBER($G29),$G29&gt;Stakeholders!$AA$6),AND($E29&lt;&gt;Stakeholders!$AE$19,$F29="",$G29="")),1,0))</f>
        <v/>
      </c>
      <c r="P29" s="20">
        <f>IF($K29=0,0,IF(OR(COUNTIF(Stakeholders!$AE$14:$AE$17,$E29)&gt;0,$E29=Stakeholders!$AE$19,AND(ISNUMBER($H29),$H29&lt;=Stakeholders!$AA$6+90),AND(ISNUMBER($G29),$G29&gt;=Stakeholders!$AA$6-90)),1,0))</f>
        <v/>
      </c>
      <c r="Q29" s="20">
        <f>IF(AND(ISNUMBER($H29),$H29&lt;Stakeholders!$AA$6),1,0)</f>
        <v/>
      </c>
      <c r="W29" s="20">
        <f>IF($K29=0,0,IF(OR($A29="",$L29&lt;&gt;1,$M29&lt;&gt;1,$N29=1,$O29=1),1,0))</f>
        <v/>
      </c>
    </row>
    <row r="30" ht="18" customHeight="1">
      <c r="A30" s="19" t="n"/>
      <c r="B30" s="18" t="n"/>
      <c r="C30" s="18" t="n"/>
      <c r="D30" s="18" t="n"/>
      <c r="E30" s="18" t="n"/>
      <c r="F30" s="12" t="n"/>
      <c r="G30" s="12" t="n"/>
      <c r="H30" s="15">
        <f>IF(OR($K30=0,$O30=1,$N30=1,$E30=Stakeholders!$AE$19),"",IF(AND(COUNTIF(Stakeholders!$AE$14:$AE$17,$E30)&gt;0,ISNUMBER($G30)),IF($E30=Stakeholders!$AE$14,$G30+7,IF($E30=Stakeholders!$AE$15,$G30+14,IF($E30=Stakeholders!$AE$16,EDATE($G30,1),EDATE($G30,3)))),IF(ISNUMBER($F30),IF(AND(ISNUMBER($G30),$G30&gt;=$F30),"",$F30),"")))</f>
        <v/>
      </c>
      <c r="I30" s="14">
        <f>IF($K30=0,"",IF($A30="","△ Name the message",IF($L30&lt;&gt;1,"△ To is blank, or matches nobody on Stakeholders",IF($M30=0,"△ Name who sends it",IF($M30=2,"△ Sent by isn't a name on Stakeholders",IF($N30=1,"△ Form or How often isn't on its list, or an announcement is on a schedule",IF($O30=1,"△ A date is missing or can't be read",IF($Q30=1,"△ "&amp;(Stakeholders!$AA$6-$H30)&amp;IF(Stakeholders!$AA$6-$H30=1," day late"," days late"),"○ Clear"))))))))</f>
        <v/>
      </c>
      <c r="K30" s="20">
        <f>IF(COUNTA($A30:$G30)&gt;0,1,0)</f>
        <v/>
      </c>
      <c r="L30" s="20">
        <f>IF($K30=0,"",IF($B30="",0,IF(OR(COUNTIF(Stakeholders!$A$14:$A$113,$B30)&gt;0,AND(LEFT($B30,LEN(Stakeholders!$AG$14))=Stakeholders!$AG$14,COUNTIF(Stakeholders!$C$14:$C$113,MID($B30,LEN(Stakeholders!$AG$14)+1,40))&gt;0)),1,0)))</f>
        <v/>
      </c>
      <c r="M30" s="20">
        <f>IF($K30=0,"",IF($D30="",0,IF(COUNTIF(Stakeholders!$A$14:$A$113,$D30)&gt;0,1,2)))</f>
        <v/>
      </c>
      <c r="N30" s="20">
        <f>IF($K30=0,0,IF(OR(COUNTIF(Stakeholders!$AD$14:$AD$18,$C30)=0,COUNTIF(Stakeholders!$AE$14:$AE$20,$E30)=0,AND($C30=Stakeholders!$AD$15,$E30&lt;&gt;Stakeholders!$AE$19)),1,0))</f>
        <v/>
      </c>
      <c r="O30" s="20">
        <f>IF($K30=0,0,IF(OR(AND($F30&lt;&gt;"",NOT(ISNUMBER($F30))),AND($G30&lt;&gt;"",NOT(ISNUMBER($G30))),AND(ISNUMBER($G30),$G30&gt;Stakeholders!$AA$6),AND($E30&lt;&gt;Stakeholders!$AE$19,$F30="",$G30="")),1,0))</f>
        <v/>
      </c>
      <c r="P30" s="20">
        <f>IF($K30=0,0,IF(OR(COUNTIF(Stakeholders!$AE$14:$AE$17,$E30)&gt;0,$E30=Stakeholders!$AE$19,AND(ISNUMBER($H30),$H30&lt;=Stakeholders!$AA$6+90),AND(ISNUMBER($G30),$G30&gt;=Stakeholders!$AA$6-90)),1,0))</f>
        <v/>
      </c>
      <c r="Q30" s="20">
        <f>IF(AND(ISNUMBER($H30),$H30&lt;Stakeholders!$AA$6),1,0)</f>
        <v/>
      </c>
      <c r="W30" s="20">
        <f>IF($K30=0,0,IF(OR($A30="",$L30&lt;&gt;1,$M30&lt;&gt;1,$N30=1,$O30=1),1,0))</f>
        <v/>
      </c>
    </row>
    <row r="31" ht="18" customHeight="1">
      <c r="A31" s="19" t="n"/>
      <c r="B31" s="18" t="n"/>
      <c r="C31" s="18" t="n"/>
      <c r="D31" s="18" t="n"/>
      <c r="E31" s="18" t="n"/>
      <c r="F31" s="12" t="n"/>
      <c r="G31" s="12" t="n"/>
      <c r="H31" s="15">
        <f>IF(OR($K31=0,$O31=1,$N31=1,$E31=Stakeholders!$AE$19),"",IF(AND(COUNTIF(Stakeholders!$AE$14:$AE$17,$E31)&gt;0,ISNUMBER($G31)),IF($E31=Stakeholders!$AE$14,$G31+7,IF($E31=Stakeholders!$AE$15,$G31+14,IF($E31=Stakeholders!$AE$16,EDATE($G31,1),EDATE($G31,3)))),IF(ISNUMBER($F31),IF(AND(ISNUMBER($G31),$G31&gt;=$F31),"",$F31),"")))</f>
        <v/>
      </c>
      <c r="I31" s="14">
        <f>IF($K31=0,"",IF($A31="","△ Name the message",IF($L31&lt;&gt;1,"△ To is blank, or matches nobody on Stakeholders",IF($M31=0,"△ Name who sends it",IF($M31=2,"△ Sent by isn't a name on Stakeholders",IF($N31=1,"△ Form or How often isn't on its list, or an announcement is on a schedule",IF($O31=1,"△ A date is missing or can't be read",IF($Q31=1,"△ "&amp;(Stakeholders!$AA$6-$H31)&amp;IF(Stakeholders!$AA$6-$H31=1," day late"," days late"),"○ Clear"))))))))</f>
        <v/>
      </c>
      <c r="K31" s="20">
        <f>IF(COUNTA($A31:$G31)&gt;0,1,0)</f>
        <v/>
      </c>
      <c r="L31" s="20">
        <f>IF($K31=0,"",IF($B31="",0,IF(OR(COUNTIF(Stakeholders!$A$14:$A$113,$B31)&gt;0,AND(LEFT($B31,LEN(Stakeholders!$AG$14))=Stakeholders!$AG$14,COUNTIF(Stakeholders!$C$14:$C$113,MID($B31,LEN(Stakeholders!$AG$14)+1,40))&gt;0)),1,0)))</f>
        <v/>
      </c>
      <c r="M31" s="20">
        <f>IF($K31=0,"",IF($D31="",0,IF(COUNTIF(Stakeholders!$A$14:$A$113,$D31)&gt;0,1,2)))</f>
        <v/>
      </c>
      <c r="N31" s="20">
        <f>IF($K31=0,0,IF(OR(COUNTIF(Stakeholders!$AD$14:$AD$18,$C31)=0,COUNTIF(Stakeholders!$AE$14:$AE$20,$E31)=0,AND($C31=Stakeholders!$AD$15,$E31&lt;&gt;Stakeholders!$AE$19)),1,0))</f>
        <v/>
      </c>
      <c r="O31" s="20">
        <f>IF($K31=0,0,IF(OR(AND($F31&lt;&gt;"",NOT(ISNUMBER($F31))),AND($G31&lt;&gt;"",NOT(ISNUMBER($G31))),AND(ISNUMBER($G31),$G31&gt;Stakeholders!$AA$6),AND($E31&lt;&gt;Stakeholders!$AE$19,$F31="",$G31="")),1,0))</f>
        <v/>
      </c>
      <c r="P31" s="20">
        <f>IF($K31=0,0,IF(OR(COUNTIF(Stakeholders!$AE$14:$AE$17,$E31)&gt;0,$E31=Stakeholders!$AE$19,AND(ISNUMBER($H31),$H31&lt;=Stakeholders!$AA$6+90),AND(ISNUMBER($G31),$G31&gt;=Stakeholders!$AA$6-90)),1,0))</f>
        <v/>
      </c>
      <c r="Q31" s="20">
        <f>IF(AND(ISNUMBER($H31),$H31&lt;Stakeholders!$AA$6),1,0)</f>
        <v/>
      </c>
      <c r="W31" s="20">
        <f>IF($K31=0,0,IF(OR($A31="",$L31&lt;&gt;1,$M31&lt;&gt;1,$N31=1,$O31=1),1,0))</f>
        <v/>
      </c>
    </row>
    <row r="32" ht="18" customHeight="1">
      <c r="A32" s="19" t="n"/>
      <c r="B32" s="18" t="n"/>
      <c r="C32" s="18" t="n"/>
      <c r="D32" s="18" t="n"/>
      <c r="E32" s="18" t="n"/>
      <c r="F32" s="12" t="n"/>
      <c r="G32" s="12" t="n"/>
      <c r="H32" s="15">
        <f>IF(OR($K32=0,$O32=1,$N32=1,$E32=Stakeholders!$AE$19),"",IF(AND(COUNTIF(Stakeholders!$AE$14:$AE$17,$E32)&gt;0,ISNUMBER($G32)),IF($E32=Stakeholders!$AE$14,$G32+7,IF($E32=Stakeholders!$AE$15,$G32+14,IF($E32=Stakeholders!$AE$16,EDATE($G32,1),EDATE($G32,3)))),IF(ISNUMBER($F32),IF(AND(ISNUMBER($G32),$G32&gt;=$F32),"",$F32),"")))</f>
        <v/>
      </c>
      <c r="I32" s="14">
        <f>IF($K32=0,"",IF($A32="","△ Name the message",IF($L32&lt;&gt;1,"△ To is blank, or matches nobody on Stakeholders",IF($M32=0,"△ Name who sends it",IF($M32=2,"△ Sent by isn't a name on Stakeholders",IF($N32=1,"△ Form or How often isn't on its list, or an announcement is on a schedule",IF($O32=1,"△ A date is missing or can't be read",IF($Q32=1,"△ "&amp;(Stakeholders!$AA$6-$H32)&amp;IF(Stakeholders!$AA$6-$H32=1," day late"," days late"),"○ Clear"))))))))</f>
        <v/>
      </c>
      <c r="K32" s="20">
        <f>IF(COUNTA($A32:$G32)&gt;0,1,0)</f>
        <v/>
      </c>
      <c r="L32" s="20">
        <f>IF($K32=0,"",IF($B32="",0,IF(OR(COUNTIF(Stakeholders!$A$14:$A$113,$B32)&gt;0,AND(LEFT($B32,LEN(Stakeholders!$AG$14))=Stakeholders!$AG$14,COUNTIF(Stakeholders!$C$14:$C$113,MID($B32,LEN(Stakeholders!$AG$14)+1,40))&gt;0)),1,0)))</f>
        <v/>
      </c>
      <c r="M32" s="20">
        <f>IF($K32=0,"",IF($D32="",0,IF(COUNTIF(Stakeholders!$A$14:$A$113,$D32)&gt;0,1,2)))</f>
        <v/>
      </c>
      <c r="N32" s="20">
        <f>IF($K32=0,0,IF(OR(COUNTIF(Stakeholders!$AD$14:$AD$18,$C32)=0,COUNTIF(Stakeholders!$AE$14:$AE$20,$E32)=0,AND($C32=Stakeholders!$AD$15,$E32&lt;&gt;Stakeholders!$AE$19)),1,0))</f>
        <v/>
      </c>
      <c r="O32" s="20">
        <f>IF($K32=0,0,IF(OR(AND($F32&lt;&gt;"",NOT(ISNUMBER($F32))),AND($G32&lt;&gt;"",NOT(ISNUMBER($G32))),AND(ISNUMBER($G32),$G32&gt;Stakeholders!$AA$6),AND($E32&lt;&gt;Stakeholders!$AE$19,$F32="",$G32="")),1,0))</f>
        <v/>
      </c>
      <c r="P32" s="20">
        <f>IF($K32=0,0,IF(OR(COUNTIF(Stakeholders!$AE$14:$AE$17,$E32)&gt;0,$E32=Stakeholders!$AE$19,AND(ISNUMBER($H32),$H32&lt;=Stakeholders!$AA$6+90),AND(ISNUMBER($G32),$G32&gt;=Stakeholders!$AA$6-90)),1,0))</f>
        <v/>
      </c>
      <c r="Q32" s="20">
        <f>IF(AND(ISNUMBER($H32),$H32&lt;Stakeholders!$AA$6),1,0)</f>
        <v/>
      </c>
      <c r="W32" s="20">
        <f>IF($K32=0,0,IF(OR($A32="",$L32&lt;&gt;1,$M32&lt;&gt;1,$N32=1,$O32=1),1,0))</f>
        <v/>
      </c>
    </row>
    <row r="33" ht="18" customHeight="1">
      <c r="A33" s="19" t="n"/>
      <c r="B33" s="18" t="n"/>
      <c r="C33" s="18" t="n"/>
      <c r="D33" s="18" t="n"/>
      <c r="E33" s="18" t="n"/>
      <c r="F33" s="12" t="n"/>
      <c r="G33" s="12" t="n"/>
      <c r="H33" s="15">
        <f>IF(OR($K33=0,$O33=1,$N33=1,$E33=Stakeholders!$AE$19),"",IF(AND(COUNTIF(Stakeholders!$AE$14:$AE$17,$E33)&gt;0,ISNUMBER($G33)),IF($E33=Stakeholders!$AE$14,$G33+7,IF($E33=Stakeholders!$AE$15,$G33+14,IF($E33=Stakeholders!$AE$16,EDATE($G33,1),EDATE($G33,3)))),IF(ISNUMBER($F33),IF(AND(ISNUMBER($G33),$G33&gt;=$F33),"",$F33),"")))</f>
        <v/>
      </c>
      <c r="I33" s="14">
        <f>IF($K33=0,"",IF($A33="","△ Name the message",IF($L33&lt;&gt;1,"△ To is blank, or matches nobody on Stakeholders",IF($M33=0,"△ Name who sends it",IF($M33=2,"△ Sent by isn't a name on Stakeholders",IF($N33=1,"△ Form or How often isn't on its list, or an announcement is on a schedule",IF($O33=1,"△ A date is missing or can't be read",IF($Q33=1,"△ "&amp;(Stakeholders!$AA$6-$H33)&amp;IF(Stakeholders!$AA$6-$H33=1," day late"," days late"),"○ Clear"))))))))</f>
        <v/>
      </c>
      <c r="K33" s="20">
        <f>IF(COUNTA($A33:$G33)&gt;0,1,0)</f>
        <v/>
      </c>
      <c r="L33" s="20">
        <f>IF($K33=0,"",IF($B33="",0,IF(OR(COUNTIF(Stakeholders!$A$14:$A$113,$B33)&gt;0,AND(LEFT($B33,LEN(Stakeholders!$AG$14))=Stakeholders!$AG$14,COUNTIF(Stakeholders!$C$14:$C$113,MID($B33,LEN(Stakeholders!$AG$14)+1,40))&gt;0)),1,0)))</f>
        <v/>
      </c>
      <c r="M33" s="20">
        <f>IF($K33=0,"",IF($D33="",0,IF(COUNTIF(Stakeholders!$A$14:$A$113,$D33)&gt;0,1,2)))</f>
        <v/>
      </c>
      <c r="N33" s="20">
        <f>IF($K33=0,0,IF(OR(COUNTIF(Stakeholders!$AD$14:$AD$18,$C33)=0,COUNTIF(Stakeholders!$AE$14:$AE$20,$E33)=0,AND($C33=Stakeholders!$AD$15,$E33&lt;&gt;Stakeholders!$AE$19)),1,0))</f>
        <v/>
      </c>
      <c r="O33" s="20">
        <f>IF($K33=0,0,IF(OR(AND($F33&lt;&gt;"",NOT(ISNUMBER($F33))),AND($G33&lt;&gt;"",NOT(ISNUMBER($G33))),AND(ISNUMBER($G33),$G33&gt;Stakeholders!$AA$6),AND($E33&lt;&gt;Stakeholders!$AE$19,$F33="",$G33="")),1,0))</f>
        <v/>
      </c>
      <c r="P33" s="20">
        <f>IF($K33=0,0,IF(OR(COUNTIF(Stakeholders!$AE$14:$AE$17,$E33)&gt;0,$E33=Stakeholders!$AE$19,AND(ISNUMBER($H33),$H33&lt;=Stakeholders!$AA$6+90),AND(ISNUMBER($G33),$G33&gt;=Stakeholders!$AA$6-90)),1,0))</f>
        <v/>
      </c>
      <c r="Q33" s="20">
        <f>IF(AND(ISNUMBER($H33),$H33&lt;Stakeholders!$AA$6),1,0)</f>
        <v/>
      </c>
      <c r="W33" s="20">
        <f>IF($K33=0,0,IF(OR($A33="",$L33&lt;&gt;1,$M33&lt;&gt;1,$N33=1,$O33=1),1,0))</f>
        <v/>
      </c>
    </row>
    <row r="34" ht="18" customHeight="1">
      <c r="A34" s="19" t="n"/>
      <c r="B34" s="18" t="n"/>
      <c r="C34" s="18" t="n"/>
      <c r="D34" s="18" t="n"/>
      <c r="E34" s="18" t="n"/>
      <c r="F34" s="12" t="n"/>
      <c r="G34" s="12" t="n"/>
      <c r="H34" s="15">
        <f>IF(OR($K34=0,$O34=1,$N34=1,$E34=Stakeholders!$AE$19),"",IF(AND(COUNTIF(Stakeholders!$AE$14:$AE$17,$E34)&gt;0,ISNUMBER($G34)),IF($E34=Stakeholders!$AE$14,$G34+7,IF($E34=Stakeholders!$AE$15,$G34+14,IF($E34=Stakeholders!$AE$16,EDATE($G34,1),EDATE($G34,3)))),IF(ISNUMBER($F34),IF(AND(ISNUMBER($G34),$G34&gt;=$F34),"",$F34),"")))</f>
        <v/>
      </c>
      <c r="I34" s="14">
        <f>IF($K34=0,"",IF($A34="","△ Name the message",IF($L34&lt;&gt;1,"△ To is blank, or matches nobody on Stakeholders",IF($M34=0,"△ Name who sends it",IF($M34=2,"△ Sent by isn't a name on Stakeholders",IF($N34=1,"△ Form or How often isn't on its list, or an announcement is on a schedule",IF($O34=1,"△ A date is missing or can't be read",IF($Q34=1,"△ "&amp;(Stakeholders!$AA$6-$H34)&amp;IF(Stakeholders!$AA$6-$H34=1," day late"," days late"),"○ Clear"))))))))</f>
        <v/>
      </c>
      <c r="K34" s="20">
        <f>IF(COUNTA($A34:$G34)&gt;0,1,0)</f>
        <v/>
      </c>
      <c r="L34" s="20">
        <f>IF($K34=0,"",IF($B34="",0,IF(OR(COUNTIF(Stakeholders!$A$14:$A$113,$B34)&gt;0,AND(LEFT($B34,LEN(Stakeholders!$AG$14))=Stakeholders!$AG$14,COUNTIF(Stakeholders!$C$14:$C$113,MID($B34,LEN(Stakeholders!$AG$14)+1,40))&gt;0)),1,0)))</f>
        <v/>
      </c>
      <c r="M34" s="20">
        <f>IF($K34=0,"",IF($D34="",0,IF(COUNTIF(Stakeholders!$A$14:$A$113,$D34)&gt;0,1,2)))</f>
        <v/>
      </c>
      <c r="N34" s="20">
        <f>IF($K34=0,0,IF(OR(COUNTIF(Stakeholders!$AD$14:$AD$18,$C34)=0,COUNTIF(Stakeholders!$AE$14:$AE$20,$E34)=0,AND($C34=Stakeholders!$AD$15,$E34&lt;&gt;Stakeholders!$AE$19)),1,0))</f>
        <v/>
      </c>
      <c r="O34" s="20">
        <f>IF($K34=0,0,IF(OR(AND($F34&lt;&gt;"",NOT(ISNUMBER($F34))),AND($G34&lt;&gt;"",NOT(ISNUMBER($G34))),AND(ISNUMBER($G34),$G34&gt;Stakeholders!$AA$6),AND($E34&lt;&gt;Stakeholders!$AE$19,$F34="",$G34="")),1,0))</f>
        <v/>
      </c>
      <c r="P34" s="20">
        <f>IF($K34=0,0,IF(OR(COUNTIF(Stakeholders!$AE$14:$AE$17,$E34)&gt;0,$E34=Stakeholders!$AE$19,AND(ISNUMBER($H34),$H34&lt;=Stakeholders!$AA$6+90),AND(ISNUMBER($G34),$G34&gt;=Stakeholders!$AA$6-90)),1,0))</f>
        <v/>
      </c>
      <c r="Q34" s="20">
        <f>IF(AND(ISNUMBER($H34),$H34&lt;Stakeholders!$AA$6),1,0)</f>
        <v/>
      </c>
      <c r="W34" s="20">
        <f>IF($K34=0,0,IF(OR($A34="",$L34&lt;&gt;1,$M34&lt;&gt;1,$N34=1,$O34=1),1,0))</f>
        <v/>
      </c>
    </row>
    <row r="35" ht="18" customHeight="1">
      <c r="A35" s="19" t="n"/>
      <c r="B35" s="18" t="n"/>
      <c r="C35" s="18" t="n"/>
      <c r="D35" s="18" t="n"/>
      <c r="E35" s="18" t="n"/>
      <c r="F35" s="12" t="n"/>
      <c r="G35" s="12" t="n"/>
      <c r="H35" s="15">
        <f>IF(OR($K35=0,$O35=1,$N35=1,$E35=Stakeholders!$AE$19),"",IF(AND(COUNTIF(Stakeholders!$AE$14:$AE$17,$E35)&gt;0,ISNUMBER($G35)),IF($E35=Stakeholders!$AE$14,$G35+7,IF($E35=Stakeholders!$AE$15,$G35+14,IF($E35=Stakeholders!$AE$16,EDATE($G35,1),EDATE($G35,3)))),IF(ISNUMBER($F35),IF(AND(ISNUMBER($G35),$G35&gt;=$F35),"",$F35),"")))</f>
        <v/>
      </c>
      <c r="I35" s="14">
        <f>IF($K35=0,"",IF($A35="","△ Name the message",IF($L35&lt;&gt;1,"△ To is blank, or matches nobody on Stakeholders",IF($M35=0,"△ Name who sends it",IF($M35=2,"△ Sent by isn't a name on Stakeholders",IF($N35=1,"△ Form or How often isn't on its list, or an announcement is on a schedule",IF($O35=1,"△ A date is missing or can't be read",IF($Q35=1,"△ "&amp;(Stakeholders!$AA$6-$H35)&amp;IF(Stakeholders!$AA$6-$H35=1," day late"," days late"),"○ Clear"))))))))</f>
        <v/>
      </c>
      <c r="K35" s="20">
        <f>IF(COUNTA($A35:$G35)&gt;0,1,0)</f>
        <v/>
      </c>
      <c r="L35" s="20">
        <f>IF($K35=0,"",IF($B35="",0,IF(OR(COUNTIF(Stakeholders!$A$14:$A$113,$B35)&gt;0,AND(LEFT($B35,LEN(Stakeholders!$AG$14))=Stakeholders!$AG$14,COUNTIF(Stakeholders!$C$14:$C$113,MID($B35,LEN(Stakeholders!$AG$14)+1,40))&gt;0)),1,0)))</f>
        <v/>
      </c>
      <c r="M35" s="20">
        <f>IF($K35=0,"",IF($D35="",0,IF(COUNTIF(Stakeholders!$A$14:$A$113,$D35)&gt;0,1,2)))</f>
        <v/>
      </c>
      <c r="N35" s="20">
        <f>IF($K35=0,0,IF(OR(COUNTIF(Stakeholders!$AD$14:$AD$18,$C35)=0,COUNTIF(Stakeholders!$AE$14:$AE$20,$E35)=0,AND($C35=Stakeholders!$AD$15,$E35&lt;&gt;Stakeholders!$AE$19)),1,0))</f>
        <v/>
      </c>
      <c r="O35" s="20">
        <f>IF($K35=0,0,IF(OR(AND($F35&lt;&gt;"",NOT(ISNUMBER($F35))),AND($G35&lt;&gt;"",NOT(ISNUMBER($G35))),AND(ISNUMBER($G35),$G35&gt;Stakeholders!$AA$6),AND($E35&lt;&gt;Stakeholders!$AE$19,$F35="",$G35="")),1,0))</f>
        <v/>
      </c>
      <c r="P35" s="20">
        <f>IF($K35=0,0,IF(OR(COUNTIF(Stakeholders!$AE$14:$AE$17,$E35)&gt;0,$E35=Stakeholders!$AE$19,AND(ISNUMBER($H35),$H35&lt;=Stakeholders!$AA$6+90),AND(ISNUMBER($G35),$G35&gt;=Stakeholders!$AA$6-90)),1,0))</f>
        <v/>
      </c>
      <c r="Q35" s="20">
        <f>IF(AND(ISNUMBER($H35),$H35&lt;Stakeholders!$AA$6),1,0)</f>
        <v/>
      </c>
      <c r="W35" s="20">
        <f>IF($K35=0,0,IF(OR($A35="",$L35&lt;&gt;1,$M35&lt;&gt;1,$N35=1,$O35=1),1,0))</f>
        <v/>
      </c>
    </row>
    <row r="36" ht="18" customHeight="1">
      <c r="A36" s="19" t="n"/>
      <c r="B36" s="18" t="n"/>
      <c r="C36" s="18" t="n"/>
      <c r="D36" s="18" t="n"/>
      <c r="E36" s="18" t="n"/>
      <c r="F36" s="12" t="n"/>
      <c r="G36" s="12" t="n"/>
      <c r="H36" s="15">
        <f>IF(OR($K36=0,$O36=1,$N36=1,$E36=Stakeholders!$AE$19),"",IF(AND(COUNTIF(Stakeholders!$AE$14:$AE$17,$E36)&gt;0,ISNUMBER($G36)),IF($E36=Stakeholders!$AE$14,$G36+7,IF($E36=Stakeholders!$AE$15,$G36+14,IF($E36=Stakeholders!$AE$16,EDATE($G36,1),EDATE($G36,3)))),IF(ISNUMBER($F36),IF(AND(ISNUMBER($G36),$G36&gt;=$F36),"",$F36),"")))</f>
        <v/>
      </c>
      <c r="I36" s="14">
        <f>IF($K36=0,"",IF($A36="","△ Name the message",IF($L36&lt;&gt;1,"△ To is blank, or matches nobody on Stakeholders",IF($M36=0,"△ Name who sends it",IF($M36=2,"△ Sent by isn't a name on Stakeholders",IF($N36=1,"△ Form or How often isn't on its list, or an announcement is on a schedule",IF($O36=1,"△ A date is missing or can't be read",IF($Q36=1,"△ "&amp;(Stakeholders!$AA$6-$H36)&amp;IF(Stakeholders!$AA$6-$H36=1," day late"," days late"),"○ Clear"))))))))</f>
        <v/>
      </c>
      <c r="K36" s="20">
        <f>IF(COUNTA($A36:$G36)&gt;0,1,0)</f>
        <v/>
      </c>
      <c r="L36" s="20">
        <f>IF($K36=0,"",IF($B36="",0,IF(OR(COUNTIF(Stakeholders!$A$14:$A$113,$B36)&gt;0,AND(LEFT($B36,LEN(Stakeholders!$AG$14))=Stakeholders!$AG$14,COUNTIF(Stakeholders!$C$14:$C$113,MID($B36,LEN(Stakeholders!$AG$14)+1,40))&gt;0)),1,0)))</f>
        <v/>
      </c>
      <c r="M36" s="20">
        <f>IF($K36=0,"",IF($D36="",0,IF(COUNTIF(Stakeholders!$A$14:$A$113,$D36)&gt;0,1,2)))</f>
        <v/>
      </c>
      <c r="N36" s="20">
        <f>IF($K36=0,0,IF(OR(COUNTIF(Stakeholders!$AD$14:$AD$18,$C36)=0,COUNTIF(Stakeholders!$AE$14:$AE$20,$E36)=0,AND($C36=Stakeholders!$AD$15,$E36&lt;&gt;Stakeholders!$AE$19)),1,0))</f>
        <v/>
      </c>
      <c r="O36" s="20">
        <f>IF($K36=0,0,IF(OR(AND($F36&lt;&gt;"",NOT(ISNUMBER($F36))),AND($G36&lt;&gt;"",NOT(ISNUMBER($G36))),AND(ISNUMBER($G36),$G36&gt;Stakeholders!$AA$6),AND($E36&lt;&gt;Stakeholders!$AE$19,$F36="",$G36="")),1,0))</f>
        <v/>
      </c>
      <c r="P36" s="20">
        <f>IF($K36=0,0,IF(OR(COUNTIF(Stakeholders!$AE$14:$AE$17,$E36)&gt;0,$E36=Stakeholders!$AE$19,AND(ISNUMBER($H36),$H36&lt;=Stakeholders!$AA$6+90),AND(ISNUMBER($G36),$G36&gt;=Stakeholders!$AA$6-90)),1,0))</f>
        <v/>
      </c>
      <c r="Q36" s="20">
        <f>IF(AND(ISNUMBER($H36),$H36&lt;Stakeholders!$AA$6),1,0)</f>
        <v/>
      </c>
      <c r="W36" s="20">
        <f>IF($K36=0,0,IF(OR($A36="",$L36&lt;&gt;1,$M36&lt;&gt;1,$N36=1,$O36=1),1,0))</f>
        <v/>
      </c>
    </row>
    <row r="37" ht="18" customHeight="1">
      <c r="A37" s="19" t="n"/>
      <c r="B37" s="18" t="n"/>
      <c r="C37" s="18" t="n"/>
      <c r="D37" s="18" t="n"/>
      <c r="E37" s="18" t="n"/>
      <c r="F37" s="12" t="n"/>
      <c r="G37" s="12" t="n"/>
      <c r="H37" s="15">
        <f>IF(OR($K37=0,$O37=1,$N37=1,$E37=Stakeholders!$AE$19),"",IF(AND(COUNTIF(Stakeholders!$AE$14:$AE$17,$E37)&gt;0,ISNUMBER($G37)),IF($E37=Stakeholders!$AE$14,$G37+7,IF($E37=Stakeholders!$AE$15,$G37+14,IF($E37=Stakeholders!$AE$16,EDATE($G37,1),EDATE($G37,3)))),IF(ISNUMBER($F37),IF(AND(ISNUMBER($G37),$G37&gt;=$F37),"",$F37),"")))</f>
        <v/>
      </c>
      <c r="I37" s="14">
        <f>IF($K37=0,"",IF($A37="","△ Name the message",IF($L37&lt;&gt;1,"△ To is blank, or matches nobody on Stakeholders",IF($M37=0,"△ Name who sends it",IF($M37=2,"△ Sent by isn't a name on Stakeholders",IF($N37=1,"△ Form or How often isn't on its list, or an announcement is on a schedule",IF($O37=1,"△ A date is missing or can't be read",IF($Q37=1,"△ "&amp;(Stakeholders!$AA$6-$H37)&amp;IF(Stakeholders!$AA$6-$H37=1," day late"," days late"),"○ Clear"))))))))</f>
        <v/>
      </c>
      <c r="K37" s="20">
        <f>IF(COUNTA($A37:$G37)&gt;0,1,0)</f>
        <v/>
      </c>
      <c r="L37" s="20">
        <f>IF($K37=0,"",IF($B37="",0,IF(OR(COUNTIF(Stakeholders!$A$14:$A$113,$B37)&gt;0,AND(LEFT($B37,LEN(Stakeholders!$AG$14))=Stakeholders!$AG$14,COUNTIF(Stakeholders!$C$14:$C$113,MID($B37,LEN(Stakeholders!$AG$14)+1,40))&gt;0)),1,0)))</f>
        <v/>
      </c>
      <c r="M37" s="20">
        <f>IF($K37=0,"",IF($D37="",0,IF(COUNTIF(Stakeholders!$A$14:$A$113,$D37)&gt;0,1,2)))</f>
        <v/>
      </c>
      <c r="N37" s="20">
        <f>IF($K37=0,0,IF(OR(COUNTIF(Stakeholders!$AD$14:$AD$18,$C37)=0,COUNTIF(Stakeholders!$AE$14:$AE$20,$E37)=0,AND($C37=Stakeholders!$AD$15,$E37&lt;&gt;Stakeholders!$AE$19)),1,0))</f>
        <v/>
      </c>
      <c r="O37" s="20">
        <f>IF($K37=0,0,IF(OR(AND($F37&lt;&gt;"",NOT(ISNUMBER($F37))),AND($G37&lt;&gt;"",NOT(ISNUMBER($G37))),AND(ISNUMBER($G37),$G37&gt;Stakeholders!$AA$6),AND($E37&lt;&gt;Stakeholders!$AE$19,$F37="",$G37="")),1,0))</f>
        <v/>
      </c>
      <c r="P37" s="20">
        <f>IF($K37=0,0,IF(OR(COUNTIF(Stakeholders!$AE$14:$AE$17,$E37)&gt;0,$E37=Stakeholders!$AE$19,AND(ISNUMBER($H37),$H37&lt;=Stakeholders!$AA$6+90),AND(ISNUMBER($G37),$G37&gt;=Stakeholders!$AA$6-90)),1,0))</f>
        <v/>
      </c>
      <c r="Q37" s="20">
        <f>IF(AND(ISNUMBER($H37),$H37&lt;Stakeholders!$AA$6),1,0)</f>
        <v/>
      </c>
      <c r="W37" s="20">
        <f>IF($K37=0,0,IF(OR($A37="",$L37&lt;&gt;1,$M37&lt;&gt;1,$N37=1,$O37=1),1,0))</f>
        <v/>
      </c>
    </row>
    <row r="38" ht="18" customHeight="1">
      <c r="A38" s="19" t="n"/>
      <c r="B38" s="18" t="n"/>
      <c r="C38" s="18" t="n"/>
      <c r="D38" s="18" t="n"/>
      <c r="E38" s="18" t="n"/>
      <c r="F38" s="12" t="n"/>
      <c r="G38" s="12" t="n"/>
      <c r="H38" s="15">
        <f>IF(OR($K38=0,$O38=1,$N38=1,$E38=Stakeholders!$AE$19),"",IF(AND(COUNTIF(Stakeholders!$AE$14:$AE$17,$E38)&gt;0,ISNUMBER($G38)),IF($E38=Stakeholders!$AE$14,$G38+7,IF($E38=Stakeholders!$AE$15,$G38+14,IF($E38=Stakeholders!$AE$16,EDATE($G38,1),EDATE($G38,3)))),IF(ISNUMBER($F38),IF(AND(ISNUMBER($G38),$G38&gt;=$F38),"",$F38),"")))</f>
        <v/>
      </c>
      <c r="I38" s="14">
        <f>IF($K38=0,"",IF($A38="","△ Name the message",IF($L38&lt;&gt;1,"△ To is blank, or matches nobody on Stakeholders",IF($M38=0,"△ Name who sends it",IF($M38=2,"△ Sent by isn't a name on Stakeholders",IF($N38=1,"△ Form or How often isn't on its list, or an announcement is on a schedule",IF($O38=1,"△ A date is missing or can't be read",IF($Q38=1,"△ "&amp;(Stakeholders!$AA$6-$H38)&amp;IF(Stakeholders!$AA$6-$H38=1," day late"," days late"),"○ Clear"))))))))</f>
        <v/>
      </c>
      <c r="K38" s="20">
        <f>IF(COUNTA($A38:$G38)&gt;0,1,0)</f>
        <v/>
      </c>
      <c r="L38" s="20">
        <f>IF($K38=0,"",IF($B38="",0,IF(OR(COUNTIF(Stakeholders!$A$14:$A$113,$B38)&gt;0,AND(LEFT($B38,LEN(Stakeholders!$AG$14))=Stakeholders!$AG$14,COUNTIF(Stakeholders!$C$14:$C$113,MID($B38,LEN(Stakeholders!$AG$14)+1,40))&gt;0)),1,0)))</f>
        <v/>
      </c>
      <c r="M38" s="20">
        <f>IF($K38=0,"",IF($D38="",0,IF(COUNTIF(Stakeholders!$A$14:$A$113,$D38)&gt;0,1,2)))</f>
        <v/>
      </c>
      <c r="N38" s="20">
        <f>IF($K38=0,0,IF(OR(COUNTIF(Stakeholders!$AD$14:$AD$18,$C38)=0,COUNTIF(Stakeholders!$AE$14:$AE$20,$E38)=0,AND($C38=Stakeholders!$AD$15,$E38&lt;&gt;Stakeholders!$AE$19)),1,0))</f>
        <v/>
      </c>
      <c r="O38" s="20">
        <f>IF($K38=0,0,IF(OR(AND($F38&lt;&gt;"",NOT(ISNUMBER($F38))),AND($G38&lt;&gt;"",NOT(ISNUMBER($G38))),AND(ISNUMBER($G38),$G38&gt;Stakeholders!$AA$6),AND($E38&lt;&gt;Stakeholders!$AE$19,$F38="",$G38="")),1,0))</f>
        <v/>
      </c>
      <c r="P38" s="20">
        <f>IF($K38=0,0,IF(OR(COUNTIF(Stakeholders!$AE$14:$AE$17,$E38)&gt;0,$E38=Stakeholders!$AE$19,AND(ISNUMBER($H38),$H38&lt;=Stakeholders!$AA$6+90),AND(ISNUMBER($G38),$G38&gt;=Stakeholders!$AA$6-90)),1,0))</f>
        <v/>
      </c>
      <c r="Q38" s="20">
        <f>IF(AND(ISNUMBER($H38),$H38&lt;Stakeholders!$AA$6),1,0)</f>
        <v/>
      </c>
      <c r="W38" s="20">
        <f>IF($K38=0,0,IF(OR($A38="",$L38&lt;&gt;1,$M38&lt;&gt;1,$N38=1,$O38=1),1,0))</f>
        <v/>
      </c>
    </row>
    <row r="39" ht="18" customHeight="1">
      <c r="A39" s="19" t="n"/>
      <c r="B39" s="18" t="n"/>
      <c r="C39" s="18" t="n"/>
      <c r="D39" s="18" t="n"/>
      <c r="E39" s="18" t="n"/>
      <c r="F39" s="12" t="n"/>
      <c r="G39" s="12" t="n"/>
      <c r="H39" s="15">
        <f>IF(OR($K39=0,$O39=1,$N39=1,$E39=Stakeholders!$AE$19),"",IF(AND(COUNTIF(Stakeholders!$AE$14:$AE$17,$E39)&gt;0,ISNUMBER($G39)),IF($E39=Stakeholders!$AE$14,$G39+7,IF($E39=Stakeholders!$AE$15,$G39+14,IF($E39=Stakeholders!$AE$16,EDATE($G39,1),EDATE($G39,3)))),IF(ISNUMBER($F39),IF(AND(ISNUMBER($G39),$G39&gt;=$F39),"",$F39),"")))</f>
        <v/>
      </c>
      <c r="I39" s="14">
        <f>IF($K39=0,"",IF($A39="","△ Name the message",IF($L39&lt;&gt;1,"△ To is blank, or matches nobody on Stakeholders",IF($M39=0,"△ Name who sends it",IF($M39=2,"△ Sent by isn't a name on Stakeholders",IF($N39=1,"△ Form or How often isn't on its list, or an announcement is on a schedule",IF($O39=1,"△ A date is missing or can't be read",IF($Q39=1,"△ "&amp;(Stakeholders!$AA$6-$H39)&amp;IF(Stakeholders!$AA$6-$H39=1," day late"," days late"),"○ Clear"))))))))</f>
        <v/>
      </c>
      <c r="K39" s="20">
        <f>IF(COUNTA($A39:$G39)&gt;0,1,0)</f>
        <v/>
      </c>
      <c r="L39" s="20">
        <f>IF($K39=0,"",IF($B39="",0,IF(OR(COUNTIF(Stakeholders!$A$14:$A$113,$B39)&gt;0,AND(LEFT($B39,LEN(Stakeholders!$AG$14))=Stakeholders!$AG$14,COUNTIF(Stakeholders!$C$14:$C$113,MID($B39,LEN(Stakeholders!$AG$14)+1,40))&gt;0)),1,0)))</f>
        <v/>
      </c>
      <c r="M39" s="20">
        <f>IF($K39=0,"",IF($D39="",0,IF(COUNTIF(Stakeholders!$A$14:$A$113,$D39)&gt;0,1,2)))</f>
        <v/>
      </c>
      <c r="N39" s="20">
        <f>IF($K39=0,0,IF(OR(COUNTIF(Stakeholders!$AD$14:$AD$18,$C39)=0,COUNTIF(Stakeholders!$AE$14:$AE$20,$E39)=0,AND($C39=Stakeholders!$AD$15,$E39&lt;&gt;Stakeholders!$AE$19)),1,0))</f>
        <v/>
      </c>
      <c r="O39" s="20">
        <f>IF($K39=0,0,IF(OR(AND($F39&lt;&gt;"",NOT(ISNUMBER($F39))),AND($G39&lt;&gt;"",NOT(ISNUMBER($G39))),AND(ISNUMBER($G39),$G39&gt;Stakeholders!$AA$6),AND($E39&lt;&gt;Stakeholders!$AE$19,$F39="",$G39="")),1,0))</f>
        <v/>
      </c>
      <c r="P39" s="20">
        <f>IF($K39=0,0,IF(OR(COUNTIF(Stakeholders!$AE$14:$AE$17,$E39)&gt;0,$E39=Stakeholders!$AE$19,AND(ISNUMBER($H39),$H39&lt;=Stakeholders!$AA$6+90),AND(ISNUMBER($G39),$G39&gt;=Stakeholders!$AA$6-90)),1,0))</f>
        <v/>
      </c>
      <c r="Q39" s="20">
        <f>IF(AND(ISNUMBER($H39),$H39&lt;Stakeholders!$AA$6),1,0)</f>
        <v/>
      </c>
      <c r="W39" s="20">
        <f>IF($K39=0,0,IF(OR($A39="",$L39&lt;&gt;1,$M39&lt;&gt;1,$N39=1,$O39=1),1,0))</f>
        <v/>
      </c>
    </row>
    <row r="40" ht="18" customHeight="1">
      <c r="A40" s="19" t="n"/>
      <c r="B40" s="18" t="n"/>
      <c r="C40" s="18" t="n"/>
      <c r="D40" s="18" t="n"/>
      <c r="E40" s="18" t="n"/>
      <c r="F40" s="12" t="n"/>
      <c r="G40" s="12" t="n"/>
      <c r="H40" s="15">
        <f>IF(OR($K40=0,$O40=1,$N40=1,$E40=Stakeholders!$AE$19),"",IF(AND(COUNTIF(Stakeholders!$AE$14:$AE$17,$E40)&gt;0,ISNUMBER($G40)),IF($E40=Stakeholders!$AE$14,$G40+7,IF($E40=Stakeholders!$AE$15,$G40+14,IF($E40=Stakeholders!$AE$16,EDATE($G40,1),EDATE($G40,3)))),IF(ISNUMBER($F40),IF(AND(ISNUMBER($G40),$G40&gt;=$F40),"",$F40),"")))</f>
        <v/>
      </c>
      <c r="I40" s="14">
        <f>IF($K40=0,"",IF($A40="","△ Name the message",IF($L40&lt;&gt;1,"△ To is blank, or matches nobody on Stakeholders",IF($M40=0,"△ Name who sends it",IF($M40=2,"△ Sent by isn't a name on Stakeholders",IF($N40=1,"△ Form or How often isn't on its list, or an announcement is on a schedule",IF($O40=1,"△ A date is missing or can't be read",IF($Q40=1,"△ "&amp;(Stakeholders!$AA$6-$H40)&amp;IF(Stakeholders!$AA$6-$H40=1," day late"," days late"),"○ Clear"))))))))</f>
        <v/>
      </c>
      <c r="K40" s="20">
        <f>IF(COUNTA($A40:$G40)&gt;0,1,0)</f>
        <v/>
      </c>
      <c r="L40" s="20">
        <f>IF($K40=0,"",IF($B40="",0,IF(OR(COUNTIF(Stakeholders!$A$14:$A$113,$B40)&gt;0,AND(LEFT($B40,LEN(Stakeholders!$AG$14))=Stakeholders!$AG$14,COUNTIF(Stakeholders!$C$14:$C$113,MID($B40,LEN(Stakeholders!$AG$14)+1,40))&gt;0)),1,0)))</f>
        <v/>
      </c>
      <c r="M40" s="20">
        <f>IF($K40=0,"",IF($D40="",0,IF(COUNTIF(Stakeholders!$A$14:$A$113,$D40)&gt;0,1,2)))</f>
        <v/>
      </c>
      <c r="N40" s="20">
        <f>IF($K40=0,0,IF(OR(COUNTIF(Stakeholders!$AD$14:$AD$18,$C40)=0,COUNTIF(Stakeholders!$AE$14:$AE$20,$E40)=0,AND($C40=Stakeholders!$AD$15,$E40&lt;&gt;Stakeholders!$AE$19)),1,0))</f>
        <v/>
      </c>
      <c r="O40" s="20">
        <f>IF($K40=0,0,IF(OR(AND($F40&lt;&gt;"",NOT(ISNUMBER($F40))),AND($G40&lt;&gt;"",NOT(ISNUMBER($G40))),AND(ISNUMBER($G40),$G40&gt;Stakeholders!$AA$6),AND($E40&lt;&gt;Stakeholders!$AE$19,$F40="",$G40="")),1,0))</f>
        <v/>
      </c>
      <c r="P40" s="20">
        <f>IF($K40=0,0,IF(OR(COUNTIF(Stakeholders!$AE$14:$AE$17,$E40)&gt;0,$E40=Stakeholders!$AE$19,AND(ISNUMBER($H40),$H40&lt;=Stakeholders!$AA$6+90),AND(ISNUMBER($G40),$G40&gt;=Stakeholders!$AA$6-90)),1,0))</f>
        <v/>
      </c>
      <c r="Q40" s="20">
        <f>IF(AND(ISNUMBER($H40),$H40&lt;Stakeholders!$AA$6),1,0)</f>
        <v/>
      </c>
      <c r="W40" s="20">
        <f>IF($K40=0,0,IF(OR($A40="",$L40&lt;&gt;1,$M40&lt;&gt;1,$N40=1,$O40=1),1,0))</f>
        <v/>
      </c>
    </row>
    <row r="41" ht="18" customHeight="1">
      <c r="A41" s="19" t="n"/>
      <c r="B41" s="18" t="n"/>
      <c r="C41" s="18" t="n"/>
      <c r="D41" s="18" t="n"/>
      <c r="E41" s="18" t="n"/>
      <c r="F41" s="12" t="n"/>
      <c r="G41" s="12" t="n"/>
      <c r="H41" s="15">
        <f>IF(OR($K41=0,$O41=1,$N41=1,$E41=Stakeholders!$AE$19),"",IF(AND(COUNTIF(Stakeholders!$AE$14:$AE$17,$E41)&gt;0,ISNUMBER($G41)),IF($E41=Stakeholders!$AE$14,$G41+7,IF($E41=Stakeholders!$AE$15,$G41+14,IF($E41=Stakeholders!$AE$16,EDATE($G41,1),EDATE($G41,3)))),IF(ISNUMBER($F41),IF(AND(ISNUMBER($G41),$G41&gt;=$F41),"",$F41),"")))</f>
        <v/>
      </c>
      <c r="I41" s="14">
        <f>IF($K41=0,"",IF($A41="","△ Name the message",IF($L41&lt;&gt;1,"△ To is blank, or matches nobody on Stakeholders",IF($M41=0,"△ Name who sends it",IF($M41=2,"△ Sent by isn't a name on Stakeholders",IF($N41=1,"△ Form or How often isn't on its list, or an announcement is on a schedule",IF($O41=1,"△ A date is missing or can't be read",IF($Q41=1,"△ "&amp;(Stakeholders!$AA$6-$H41)&amp;IF(Stakeholders!$AA$6-$H41=1," day late"," days late"),"○ Clear"))))))))</f>
        <v/>
      </c>
      <c r="K41" s="20">
        <f>IF(COUNTA($A41:$G41)&gt;0,1,0)</f>
        <v/>
      </c>
      <c r="L41" s="20">
        <f>IF($K41=0,"",IF($B41="",0,IF(OR(COUNTIF(Stakeholders!$A$14:$A$113,$B41)&gt;0,AND(LEFT($B41,LEN(Stakeholders!$AG$14))=Stakeholders!$AG$14,COUNTIF(Stakeholders!$C$14:$C$113,MID($B41,LEN(Stakeholders!$AG$14)+1,40))&gt;0)),1,0)))</f>
        <v/>
      </c>
      <c r="M41" s="20">
        <f>IF($K41=0,"",IF($D41="",0,IF(COUNTIF(Stakeholders!$A$14:$A$113,$D41)&gt;0,1,2)))</f>
        <v/>
      </c>
      <c r="N41" s="20">
        <f>IF($K41=0,0,IF(OR(COUNTIF(Stakeholders!$AD$14:$AD$18,$C41)=0,COUNTIF(Stakeholders!$AE$14:$AE$20,$E41)=0,AND($C41=Stakeholders!$AD$15,$E41&lt;&gt;Stakeholders!$AE$19)),1,0))</f>
        <v/>
      </c>
      <c r="O41" s="20">
        <f>IF($K41=0,0,IF(OR(AND($F41&lt;&gt;"",NOT(ISNUMBER($F41))),AND($G41&lt;&gt;"",NOT(ISNUMBER($G41))),AND(ISNUMBER($G41),$G41&gt;Stakeholders!$AA$6),AND($E41&lt;&gt;Stakeholders!$AE$19,$F41="",$G41="")),1,0))</f>
        <v/>
      </c>
      <c r="P41" s="20">
        <f>IF($K41=0,0,IF(OR(COUNTIF(Stakeholders!$AE$14:$AE$17,$E41)&gt;0,$E41=Stakeholders!$AE$19,AND(ISNUMBER($H41),$H41&lt;=Stakeholders!$AA$6+90),AND(ISNUMBER($G41),$G41&gt;=Stakeholders!$AA$6-90)),1,0))</f>
        <v/>
      </c>
      <c r="Q41" s="20">
        <f>IF(AND(ISNUMBER($H41),$H41&lt;Stakeholders!$AA$6),1,0)</f>
        <v/>
      </c>
      <c r="W41" s="20">
        <f>IF($K41=0,0,IF(OR($A41="",$L41&lt;&gt;1,$M41&lt;&gt;1,$N41=1,$O41=1),1,0))</f>
        <v/>
      </c>
    </row>
    <row r="42" ht="18" customHeight="1">
      <c r="A42" s="19" t="n"/>
      <c r="B42" s="18" t="n"/>
      <c r="C42" s="18" t="n"/>
      <c r="D42" s="18" t="n"/>
      <c r="E42" s="18" t="n"/>
      <c r="F42" s="12" t="n"/>
      <c r="G42" s="12" t="n"/>
      <c r="H42" s="15">
        <f>IF(OR($K42=0,$O42=1,$N42=1,$E42=Stakeholders!$AE$19),"",IF(AND(COUNTIF(Stakeholders!$AE$14:$AE$17,$E42)&gt;0,ISNUMBER($G42)),IF($E42=Stakeholders!$AE$14,$G42+7,IF($E42=Stakeholders!$AE$15,$G42+14,IF($E42=Stakeholders!$AE$16,EDATE($G42,1),EDATE($G42,3)))),IF(ISNUMBER($F42),IF(AND(ISNUMBER($G42),$G42&gt;=$F42),"",$F42),"")))</f>
        <v/>
      </c>
      <c r="I42" s="14">
        <f>IF($K42=0,"",IF($A42="","△ Name the message",IF($L42&lt;&gt;1,"△ To is blank, or matches nobody on Stakeholders",IF($M42=0,"△ Name who sends it",IF($M42=2,"△ Sent by isn't a name on Stakeholders",IF($N42=1,"△ Form or How often isn't on its list, or an announcement is on a schedule",IF($O42=1,"△ A date is missing or can't be read",IF($Q42=1,"△ "&amp;(Stakeholders!$AA$6-$H42)&amp;IF(Stakeholders!$AA$6-$H42=1," day late"," days late"),"○ Clear"))))))))</f>
        <v/>
      </c>
      <c r="K42" s="20">
        <f>IF(COUNTA($A42:$G42)&gt;0,1,0)</f>
        <v/>
      </c>
      <c r="L42" s="20">
        <f>IF($K42=0,"",IF($B42="",0,IF(OR(COUNTIF(Stakeholders!$A$14:$A$113,$B42)&gt;0,AND(LEFT($B42,LEN(Stakeholders!$AG$14))=Stakeholders!$AG$14,COUNTIF(Stakeholders!$C$14:$C$113,MID($B42,LEN(Stakeholders!$AG$14)+1,40))&gt;0)),1,0)))</f>
        <v/>
      </c>
      <c r="M42" s="20">
        <f>IF($K42=0,"",IF($D42="",0,IF(COUNTIF(Stakeholders!$A$14:$A$113,$D42)&gt;0,1,2)))</f>
        <v/>
      </c>
      <c r="N42" s="20">
        <f>IF($K42=0,0,IF(OR(COUNTIF(Stakeholders!$AD$14:$AD$18,$C42)=0,COUNTIF(Stakeholders!$AE$14:$AE$20,$E42)=0,AND($C42=Stakeholders!$AD$15,$E42&lt;&gt;Stakeholders!$AE$19)),1,0))</f>
        <v/>
      </c>
      <c r="O42" s="20">
        <f>IF($K42=0,0,IF(OR(AND($F42&lt;&gt;"",NOT(ISNUMBER($F42))),AND($G42&lt;&gt;"",NOT(ISNUMBER($G42))),AND(ISNUMBER($G42),$G42&gt;Stakeholders!$AA$6),AND($E42&lt;&gt;Stakeholders!$AE$19,$F42="",$G42="")),1,0))</f>
        <v/>
      </c>
      <c r="P42" s="20">
        <f>IF($K42=0,0,IF(OR(COUNTIF(Stakeholders!$AE$14:$AE$17,$E42)&gt;0,$E42=Stakeholders!$AE$19,AND(ISNUMBER($H42),$H42&lt;=Stakeholders!$AA$6+90),AND(ISNUMBER($G42),$G42&gt;=Stakeholders!$AA$6-90)),1,0))</f>
        <v/>
      </c>
      <c r="Q42" s="20">
        <f>IF(AND(ISNUMBER($H42),$H42&lt;Stakeholders!$AA$6),1,0)</f>
        <v/>
      </c>
      <c r="W42" s="20">
        <f>IF($K42=0,0,IF(OR($A42="",$L42&lt;&gt;1,$M42&lt;&gt;1,$N42=1,$O42=1),1,0))</f>
        <v/>
      </c>
    </row>
    <row r="43" ht="18" customHeight="1">
      <c r="A43" s="19" t="n"/>
      <c r="B43" s="18" t="n"/>
      <c r="C43" s="18" t="n"/>
      <c r="D43" s="18" t="n"/>
      <c r="E43" s="18" t="n"/>
      <c r="F43" s="12" t="n"/>
      <c r="G43" s="12" t="n"/>
      <c r="H43" s="15">
        <f>IF(OR($K43=0,$O43=1,$N43=1,$E43=Stakeholders!$AE$19),"",IF(AND(COUNTIF(Stakeholders!$AE$14:$AE$17,$E43)&gt;0,ISNUMBER($G43)),IF($E43=Stakeholders!$AE$14,$G43+7,IF($E43=Stakeholders!$AE$15,$G43+14,IF($E43=Stakeholders!$AE$16,EDATE($G43,1),EDATE($G43,3)))),IF(ISNUMBER($F43),IF(AND(ISNUMBER($G43),$G43&gt;=$F43),"",$F43),"")))</f>
        <v/>
      </c>
      <c r="I43" s="14">
        <f>IF($K43=0,"",IF($A43="","△ Name the message",IF($L43&lt;&gt;1,"△ To is blank, or matches nobody on Stakeholders",IF($M43=0,"△ Name who sends it",IF($M43=2,"△ Sent by isn't a name on Stakeholders",IF($N43=1,"△ Form or How often isn't on its list, or an announcement is on a schedule",IF($O43=1,"△ A date is missing or can't be read",IF($Q43=1,"△ "&amp;(Stakeholders!$AA$6-$H43)&amp;IF(Stakeholders!$AA$6-$H43=1," day late"," days late"),"○ Clear"))))))))</f>
        <v/>
      </c>
      <c r="K43" s="20">
        <f>IF(COUNTA($A43:$G43)&gt;0,1,0)</f>
        <v/>
      </c>
      <c r="L43" s="20">
        <f>IF($K43=0,"",IF($B43="",0,IF(OR(COUNTIF(Stakeholders!$A$14:$A$113,$B43)&gt;0,AND(LEFT($B43,LEN(Stakeholders!$AG$14))=Stakeholders!$AG$14,COUNTIF(Stakeholders!$C$14:$C$113,MID($B43,LEN(Stakeholders!$AG$14)+1,40))&gt;0)),1,0)))</f>
        <v/>
      </c>
      <c r="M43" s="20">
        <f>IF($K43=0,"",IF($D43="",0,IF(COUNTIF(Stakeholders!$A$14:$A$113,$D43)&gt;0,1,2)))</f>
        <v/>
      </c>
      <c r="N43" s="20">
        <f>IF($K43=0,0,IF(OR(COUNTIF(Stakeholders!$AD$14:$AD$18,$C43)=0,COUNTIF(Stakeholders!$AE$14:$AE$20,$E43)=0,AND($C43=Stakeholders!$AD$15,$E43&lt;&gt;Stakeholders!$AE$19)),1,0))</f>
        <v/>
      </c>
      <c r="O43" s="20">
        <f>IF($K43=0,0,IF(OR(AND($F43&lt;&gt;"",NOT(ISNUMBER($F43))),AND($G43&lt;&gt;"",NOT(ISNUMBER($G43))),AND(ISNUMBER($G43),$G43&gt;Stakeholders!$AA$6),AND($E43&lt;&gt;Stakeholders!$AE$19,$F43="",$G43="")),1,0))</f>
        <v/>
      </c>
      <c r="P43" s="20">
        <f>IF($K43=0,0,IF(OR(COUNTIF(Stakeholders!$AE$14:$AE$17,$E43)&gt;0,$E43=Stakeholders!$AE$19,AND(ISNUMBER($H43),$H43&lt;=Stakeholders!$AA$6+90),AND(ISNUMBER($G43),$G43&gt;=Stakeholders!$AA$6-90)),1,0))</f>
        <v/>
      </c>
      <c r="Q43" s="20">
        <f>IF(AND(ISNUMBER($H43),$H43&lt;Stakeholders!$AA$6),1,0)</f>
        <v/>
      </c>
      <c r="W43" s="20">
        <f>IF($K43=0,0,IF(OR($A43="",$L43&lt;&gt;1,$M43&lt;&gt;1,$N43=1,$O43=1),1,0))</f>
        <v/>
      </c>
    </row>
    <row r="44" ht="18" customHeight="1">
      <c r="A44" s="19" t="n"/>
      <c r="B44" s="18" t="n"/>
      <c r="C44" s="18" t="n"/>
      <c r="D44" s="18" t="n"/>
      <c r="E44" s="18" t="n"/>
      <c r="F44" s="12" t="n"/>
      <c r="G44" s="12" t="n"/>
      <c r="H44" s="15">
        <f>IF(OR($K44=0,$O44=1,$N44=1,$E44=Stakeholders!$AE$19),"",IF(AND(COUNTIF(Stakeholders!$AE$14:$AE$17,$E44)&gt;0,ISNUMBER($G44)),IF($E44=Stakeholders!$AE$14,$G44+7,IF($E44=Stakeholders!$AE$15,$G44+14,IF($E44=Stakeholders!$AE$16,EDATE($G44,1),EDATE($G44,3)))),IF(ISNUMBER($F44),IF(AND(ISNUMBER($G44),$G44&gt;=$F44),"",$F44),"")))</f>
        <v/>
      </c>
      <c r="I44" s="14">
        <f>IF($K44=0,"",IF($A44="","△ Name the message",IF($L44&lt;&gt;1,"△ To is blank, or matches nobody on Stakeholders",IF($M44=0,"△ Name who sends it",IF($M44=2,"△ Sent by isn't a name on Stakeholders",IF($N44=1,"△ Form or How often isn't on its list, or an announcement is on a schedule",IF($O44=1,"△ A date is missing or can't be read",IF($Q44=1,"△ "&amp;(Stakeholders!$AA$6-$H44)&amp;IF(Stakeholders!$AA$6-$H44=1," day late"," days late"),"○ Clear"))))))))</f>
        <v/>
      </c>
      <c r="K44" s="20">
        <f>IF(COUNTA($A44:$G44)&gt;0,1,0)</f>
        <v/>
      </c>
      <c r="L44" s="20">
        <f>IF($K44=0,"",IF($B44="",0,IF(OR(COUNTIF(Stakeholders!$A$14:$A$113,$B44)&gt;0,AND(LEFT($B44,LEN(Stakeholders!$AG$14))=Stakeholders!$AG$14,COUNTIF(Stakeholders!$C$14:$C$113,MID($B44,LEN(Stakeholders!$AG$14)+1,40))&gt;0)),1,0)))</f>
        <v/>
      </c>
      <c r="M44" s="20">
        <f>IF($K44=0,"",IF($D44="",0,IF(COUNTIF(Stakeholders!$A$14:$A$113,$D44)&gt;0,1,2)))</f>
        <v/>
      </c>
      <c r="N44" s="20">
        <f>IF($K44=0,0,IF(OR(COUNTIF(Stakeholders!$AD$14:$AD$18,$C44)=0,COUNTIF(Stakeholders!$AE$14:$AE$20,$E44)=0,AND($C44=Stakeholders!$AD$15,$E44&lt;&gt;Stakeholders!$AE$19)),1,0))</f>
        <v/>
      </c>
      <c r="O44" s="20">
        <f>IF($K44=0,0,IF(OR(AND($F44&lt;&gt;"",NOT(ISNUMBER($F44))),AND($G44&lt;&gt;"",NOT(ISNUMBER($G44))),AND(ISNUMBER($G44),$G44&gt;Stakeholders!$AA$6),AND($E44&lt;&gt;Stakeholders!$AE$19,$F44="",$G44="")),1,0))</f>
        <v/>
      </c>
      <c r="P44" s="20">
        <f>IF($K44=0,0,IF(OR(COUNTIF(Stakeholders!$AE$14:$AE$17,$E44)&gt;0,$E44=Stakeholders!$AE$19,AND(ISNUMBER($H44),$H44&lt;=Stakeholders!$AA$6+90),AND(ISNUMBER($G44),$G44&gt;=Stakeholders!$AA$6-90)),1,0))</f>
        <v/>
      </c>
      <c r="Q44" s="20">
        <f>IF(AND(ISNUMBER($H44),$H44&lt;Stakeholders!$AA$6),1,0)</f>
        <v/>
      </c>
      <c r="W44" s="20">
        <f>IF($K44=0,0,IF(OR($A44="",$L44&lt;&gt;1,$M44&lt;&gt;1,$N44=1,$O44=1),1,0))</f>
        <v/>
      </c>
    </row>
    <row r="45" ht="18" customHeight="1">
      <c r="A45" s="19" t="n"/>
      <c r="B45" s="18" t="n"/>
      <c r="C45" s="18" t="n"/>
      <c r="D45" s="18" t="n"/>
      <c r="E45" s="18" t="n"/>
      <c r="F45" s="12" t="n"/>
      <c r="G45" s="12" t="n"/>
      <c r="H45" s="15">
        <f>IF(OR($K45=0,$O45=1,$N45=1,$E45=Stakeholders!$AE$19),"",IF(AND(COUNTIF(Stakeholders!$AE$14:$AE$17,$E45)&gt;0,ISNUMBER($G45)),IF($E45=Stakeholders!$AE$14,$G45+7,IF($E45=Stakeholders!$AE$15,$G45+14,IF($E45=Stakeholders!$AE$16,EDATE($G45,1),EDATE($G45,3)))),IF(ISNUMBER($F45),IF(AND(ISNUMBER($G45),$G45&gt;=$F45),"",$F45),"")))</f>
        <v/>
      </c>
      <c r="I45" s="14">
        <f>IF($K45=0,"",IF($A45="","△ Name the message",IF($L45&lt;&gt;1,"△ To is blank, or matches nobody on Stakeholders",IF($M45=0,"△ Name who sends it",IF($M45=2,"△ Sent by isn't a name on Stakeholders",IF($N45=1,"△ Form or How often isn't on its list, or an announcement is on a schedule",IF($O45=1,"△ A date is missing or can't be read",IF($Q45=1,"△ "&amp;(Stakeholders!$AA$6-$H45)&amp;IF(Stakeholders!$AA$6-$H45=1," day late"," days late"),"○ Clear"))))))))</f>
        <v/>
      </c>
      <c r="K45" s="20">
        <f>IF(COUNTA($A45:$G45)&gt;0,1,0)</f>
        <v/>
      </c>
      <c r="L45" s="20">
        <f>IF($K45=0,"",IF($B45="",0,IF(OR(COUNTIF(Stakeholders!$A$14:$A$113,$B45)&gt;0,AND(LEFT($B45,LEN(Stakeholders!$AG$14))=Stakeholders!$AG$14,COUNTIF(Stakeholders!$C$14:$C$113,MID($B45,LEN(Stakeholders!$AG$14)+1,40))&gt;0)),1,0)))</f>
        <v/>
      </c>
      <c r="M45" s="20">
        <f>IF($K45=0,"",IF($D45="",0,IF(COUNTIF(Stakeholders!$A$14:$A$113,$D45)&gt;0,1,2)))</f>
        <v/>
      </c>
      <c r="N45" s="20">
        <f>IF($K45=0,0,IF(OR(COUNTIF(Stakeholders!$AD$14:$AD$18,$C45)=0,COUNTIF(Stakeholders!$AE$14:$AE$20,$E45)=0,AND($C45=Stakeholders!$AD$15,$E45&lt;&gt;Stakeholders!$AE$19)),1,0))</f>
        <v/>
      </c>
      <c r="O45" s="20">
        <f>IF($K45=0,0,IF(OR(AND($F45&lt;&gt;"",NOT(ISNUMBER($F45))),AND($G45&lt;&gt;"",NOT(ISNUMBER($G45))),AND(ISNUMBER($G45),$G45&gt;Stakeholders!$AA$6),AND($E45&lt;&gt;Stakeholders!$AE$19,$F45="",$G45="")),1,0))</f>
        <v/>
      </c>
      <c r="P45" s="20">
        <f>IF($K45=0,0,IF(OR(COUNTIF(Stakeholders!$AE$14:$AE$17,$E45)&gt;0,$E45=Stakeholders!$AE$19,AND(ISNUMBER($H45),$H45&lt;=Stakeholders!$AA$6+90),AND(ISNUMBER($G45),$G45&gt;=Stakeholders!$AA$6-90)),1,0))</f>
        <v/>
      </c>
      <c r="Q45" s="20">
        <f>IF(AND(ISNUMBER($H45),$H45&lt;Stakeholders!$AA$6),1,0)</f>
        <v/>
      </c>
      <c r="W45" s="20">
        <f>IF($K45=0,0,IF(OR($A45="",$L45&lt;&gt;1,$M45&lt;&gt;1,$N45=1,$O45=1),1,0))</f>
        <v/>
      </c>
    </row>
    <row r="46" ht="18" customHeight="1">
      <c r="A46" s="19" t="n"/>
      <c r="B46" s="18" t="n"/>
      <c r="C46" s="18" t="n"/>
      <c r="D46" s="18" t="n"/>
      <c r="E46" s="18" t="n"/>
      <c r="F46" s="12" t="n"/>
      <c r="G46" s="12" t="n"/>
      <c r="H46" s="15">
        <f>IF(OR($K46=0,$O46=1,$N46=1,$E46=Stakeholders!$AE$19),"",IF(AND(COUNTIF(Stakeholders!$AE$14:$AE$17,$E46)&gt;0,ISNUMBER($G46)),IF($E46=Stakeholders!$AE$14,$G46+7,IF($E46=Stakeholders!$AE$15,$G46+14,IF($E46=Stakeholders!$AE$16,EDATE($G46,1),EDATE($G46,3)))),IF(ISNUMBER($F46),IF(AND(ISNUMBER($G46),$G46&gt;=$F46),"",$F46),"")))</f>
        <v/>
      </c>
      <c r="I46" s="14">
        <f>IF($K46=0,"",IF($A46="","△ Name the message",IF($L46&lt;&gt;1,"△ To is blank, or matches nobody on Stakeholders",IF($M46=0,"△ Name who sends it",IF($M46=2,"△ Sent by isn't a name on Stakeholders",IF($N46=1,"△ Form or How often isn't on its list, or an announcement is on a schedule",IF($O46=1,"△ A date is missing or can't be read",IF($Q46=1,"△ "&amp;(Stakeholders!$AA$6-$H46)&amp;IF(Stakeholders!$AA$6-$H46=1," day late"," days late"),"○ Clear"))))))))</f>
        <v/>
      </c>
      <c r="K46" s="20">
        <f>IF(COUNTA($A46:$G46)&gt;0,1,0)</f>
        <v/>
      </c>
      <c r="L46" s="20">
        <f>IF($K46=0,"",IF($B46="",0,IF(OR(COUNTIF(Stakeholders!$A$14:$A$113,$B46)&gt;0,AND(LEFT($B46,LEN(Stakeholders!$AG$14))=Stakeholders!$AG$14,COUNTIF(Stakeholders!$C$14:$C$113,MID($B46,LEN(Stakeholders!$AG$14)+1,40))&gt;0)),1,0)))</f>
        <v/>
      </c>
      <c r="M46" s="20">
        <f>IF($K46=0,"",IF($D46="",0,IF(COUNTIF(Stakeholders!$A$14:$A$113,$D46)&gt;0,1,2)))</f>
        <v/>
      </c>
      <c r="N46" s="20">
        <f>IF($K46=0,0,IF(OR(COUNTIF(Stakeholders!$AD$14:$AD$18,$C46)=0,COUNTIF(Stakeholders!$AE$14:$AE$20,$E46)=0,AND($C46=Stakeholders!$AD$15,$E46&lt;&gt;Stakeholders!$AE$19)),1,0))</f>
        <v/>
      </c>
      <c r="O46" s="20">
        <f>IF($K46=0,0,IF(OR(AND($F46&lt;&gt;"",NOT(ISNUMBER($F46))),AND($G46&lt;&gt;"",NOT(ISNUMBER($G46))),AND(ISNUMBER($G46),$G46&gt;Stakeholders!$AA$6),AND($E46&lt;&gt;Stakeholders!$AE$19,$F46="",$G46="")),1,0))</f>
        <v/>
      </c>
      <c r="P46" s="20">
        <f>IF($K46=0,0,IF(OR(COUNTIF(Stakeholders!$AE$14:$AE$17,$E46)&gt;0,$E46=Stakeholders!$AE$19,AND(ISNUMBER($H46),$H46&lt;=Stakeholders!$AA$6+90),AND(ISNUMBER($G46),$G46&gt;=Stakeholders!$AA$6-90)),1,0))</f>
        <v/>
      </c>
      <c r="Q46" s="20">
        <f>IF(AND(ISNUMBER($H46),$H46&lt;Stakeholders!$AA$6),1,0)</f>
        <v/>
      </c>
      <c r="W46" s="20">
        <f>IF($K46=0,0,IF(OR($A46="",$L46&lt;&gt;1,$M46&lt;&gt;1,$N46=1,$O46=1),1,0))</f>
        <v/>
      </c>
    </row>
    <row r="47" ht="18" customHeight="1">
      <c r="A47" s="19" t="n"/>
      <c r="B47" s="18" t="n"/>
      <c r="C47" s="18" t="n"/>
      <c r="D47" s="18" t="n"/>
      <c r="E47" s="18" t="n"/>
      <c r="F47" s="12" t="n"/>
      <c r="G47" s="12" t="n"/>
      <c r="H47" s="15">
        <f>IF(OR($K47=0,$O47=1,$N47=1,$E47=Stakeholders!$AE$19),"",IF(AND(COUNTIF(Stakeholders!$AE$14:$AE$17,$E47)&gt;0,ISNUMBER($G47)),IF($E47=Stakeholders!$AE$14,$G47+7,IF($E47=Stakeholders!$AE$15,$G47+14,IF($E47=Stakeholders!$AE$16,EDATE($G47,1),EDATE($G47,3)))),IF(ISNUMBER($F47),IF(AND(ISNUMBER($G47),$G47&gt;=$F47),"",$F47),"")))</f>
        <v/>
      </c>
      <c r="I47" s="14">
        <f>IF($K47=0,"",IF($A47="","△ Name the message",IF($L47&lt;&gt;1,"△ To is blank, or matches nobody on Stakeholders",IF($M47=0,"△ Name who sends it",IF($M47=2,"△ Sent by isn't a name on Stakeholders",IF($N47=1,"△ Form or How often isn't on its list, or an announcement is on a schedule",IF($O47=1,"△ A date is missing or can't be read",IF($Q47=1,"△ "&amp;(Stakeholders!$AA$6-$H47)&amp;IF(Stakeholders!$AA$6-$H47=1," day late"," days late"),"○ Clear"))))))))</f>
        <v/>
      </c>
      <c r="K47" s="20">
        <f>IF(COUNTA($A47:$G47)&gt;0,1,0)</f>
        <v/>
      </c>
      <c r="L47" s="20">
        <f>IF($K47=0,"",IF($B47="",0,IF(OR(COUNTIF(Stakeholders!$A$14:$A$113,$B47)&gt;0,AND(LEFT($B47,LEN(Stakeholders!$AG$14))=Stakeholders!$AG$14,COUNTIF(Stakeholders!$C$14:$C$113,MID($B47,LEN(Stakeholders!$AG$14)+1,40))&gt;0)),1,0)))</f>
        <v/>
      </c>
      <c r="M47" s="20">
        <f>IF($K47=0,"",IF($D47="",0,IF(COUNTIF(Stakeholders!$A$14:$A$113,$D47)&gt;0,1,2)))</f>
        <v/>
      </c>
      <c r="N47" s="20">
        <f>IF($K47=0,0,IF(OR(COUNTIF(Stakeholders!$AD$14:$AD$18,$C47)=0,COUNTIF(Stakeholders!$AE$14:$AE$20,$E47)=0,AND($C47=Stakeholders!$AD$15,$E47&lt;&gt;Stakeholders!$AE$19)),1,0))</f>
        <v/>
      </c>
      <c r="O47" s="20">
        <f>IF($K47=0,0,IF(OR(AND($F47&lt;&gt;"",NOT(ISNUMBER($F47))),AND($G47&lt;&gt;"",NOT(ISNUMBER($G47))),AND(ISNUMBER($G47),$G47&gt;Stakeholders!$AA$6),AND($E47&lt;&gt;Stakeholders!$AE$19,$F47="",$G47="")),1,0))</f>
        <v/>
      </c>
      <c r="P47" s="20">
        <f>IF($K47=0,0,IF(OR(COUNTIF(Stakeholders!$AE$14:$AE$17,$E47)&gt;0,$E47=Stakeholders!$AE$19,AND(ISNUMBER($H47),$H47&lt;=Stakeholders!$AA$6+90),AND(ISNUMBER($G47),$G47&gt;=Stakeholders!$AA$6-90)),1,0))</f>
        <v/>
      </c>
      <c r="Q47" s="20">
        <f>IF(AND(ISNUMBER($H47),$H47&lt;Stakeholders!$AA$6),1,0)</f>
        <v/>
      </c>
      <c r="W47" s="20">
        <f>IF($K47=0,0,IF(OR($A47="",$L47&lt;&gt;1,$M47&lt;&gt;1,$N47=1,$O47=1),1,0))</f>
        <v/>
      </c>
    </row>
    <row r="48" ht="18" customHeight="1">
      <c r="A48" s="19" t="n"/>
      <c r="B48" s="18" t="n"/>
      <c r="C48" s="18" t="n"/>
      <c r="D48" s="18" t="n"/>
      <c r="E48" s="18" t="n"/>
      <c r="F48" s="12" t="n"/>
      <c r="G48" s="12" t="n"/>
      <c r="H48" s="15">
        <f>IF(OR($K48=0,$O48=1,$N48=1,$E48=Stakeholders!$AE$19),"",IF(AND(COUNTIF(Stakeholders!$AE$14:$AE$17,$E48)&gt;0,ISNUMBER($G48)),IF($E48=Stakeholders!$AE$14,$G48+7,IF($E48=Stakeholders!$AE$15,$G48+14,IF($E48=Stakeholders!$AE$16,EDATE($G48,1),EDATE($G48,3)))),IF(ISNUMBER($F48),IF(AND(ISNUMBER($G48),$G48&gt;=$F48),"",$F48),"")))</f>
        <v/>
      </c>
      <c r="I48" s="14">
        <f>IF($K48=0,"",IF($A48="","△ Name the message",IF($L48&lt;&gt;1,"△ To is blank, or matches nobody on Stakeholders",IF($M48=0,"△ Name who sends it",IF($M48=2,"△ Sent by isn't a name on Stakeholders",IF($N48=1,"△ Form or How often isn't on its list, or an announcement is on a schedule",IF($O48=1,"△ A date is missing or can't be read",IF($Q48=1,"△ "&amp;(Stakeholders!$AA$6-$H48)&amp;IF(Stakeholders!$AA$6-$H48=1," day late"," days late"),"○ Clear"))))))))</f>
        <v/>
      </c>
      <c r="K48" s="20">
        <f>IF(COUNTA($A48:$G48)&gt;0,1,0)</f>
        <v/>
      </c>
      <c r="L48" s="20">
        <f>IF($K48=0,"",IF($B48="",0,IF(OR(COUNTIF(Stakeholders!$A$14:$A$113,$B48)&gt;0,AND(LEFT($B48,LEN(Stakeholders!$AG$14))=Stakeholders!$AG$14,COUNTIF(Stakeholders!$C$14:$C$113,MID($B48,LEN(Stakeholders!$AG$14)+1,40))&gt;0)),1,0)))</f>
        <v/>
      </c>
      <c r="M48" s="20">
        <f>IF($K48=0,"",IF($D48="",0,IF(COUNTIF(Stakeholders!$A$14:$A$113,$D48)&gt;0,1,2)))</f>
        <v/>
      </c>
      <c r="N48" s="20">
        <f>IF($K48=0,0,IF(OR(COUNTIF(Stakeholders!$AD$14:$AD$18,$C48)=0,COUNTIF(Stakeholders!$AE$14:$AE$20,$E48)=0,AND($C48=Stakeholders!$AD$15,$E48&lt;&gt;Stakeholders!$AE$19)),1,0))</f>
        <v/>
      </c>
      <c r="O48" s="20">
        <f>IF($K48=0,0,IF(OR(AND($F48&lt;&gt;"",NOT(ISNUMBER($F48))),AND($G48&lt;&gt;"",NOT(ISNUMBER($G48))),AND(ISNUMBER($G48),$G48&gt;Stakeholders!$AA$6),AND($E48&lt;&gt;Stakeholders!$AE$19,$F48="",$G48="")),1,0))</f>
        <v/>
      </c>
      <c r="P48" s="20">
        <f>IF($K48=0,0,IF(OR(COUNTIF(Stakeholders!$AE$14:$AE$17,$E48)&gt;0,$E48=Stakeholders!$AE$19,AND(ISNUMBER($H48),$H48&lt;=Stakeholders!$AA$6+90),AND(ISNUMBER($G48),$G48&gt;=Stakeholders!$AA$6-90)),1,0))</f>
        <v/>
      </c>
      <c r="Q48" s="20">
        <f>IF(AND(ISNUMBER($H48),$H48&lt;Stakeholders!$AA$6),1,0)</f>
        <v/>
      </c>
      <c r="W48" s="20">
        <f>IF($K48=0,0,IF(OR($A48="",$L48&lt;&gt;1,$M48&lt;&gt;1,$N48=1,$O48=1),1,0))</f>
        <v/>
      </c>
    </row>
    <row r="49" ht="18" customHeight="1">
      <c r="A49" s="19" t="n"/>
      <c r="B49" s="18" t="n"/>
      <c r="C49" s="18" t="n"/>
      <c r="D49" s="18" t="n"/>
      <c r="E49" s="18" t="n"/>
      <c r="F49" s="12" t="n"/>
      <c r="G49" s="12" t="n"/>
      <c r="H49" s="15">
        <f>IF(OR($K49=0,$O49=1,$N49=1,$E49=Stakeholders!$AE$19),"",IF(AND(COUNTIF(Stakeholders!$AE$14:$AE$17,$E49)&gt;0,ISNUMBER($G49)),IF($E49=Stakeholders!$AE$14,$G49+7,IF($E49=Stakeholders!$AE$15,$G49+14,IF($E49=Stakeholders!$AE$16,EDATE($G49,1),EDATE($G49,3)))),IF(ISNUMBER($F49),IF(AND(ISNUMBER($G49),$G49&gt;=$F49),"",$F49),"")))</f>
        <v/>
      </c>
      <c r="I49" s="14">
        <f>IF($K49=0,"",IF($A49="","△ Name the message",IF($L49&lt;&gt;1,"△ To is blank, or matches nobody on Stakeholders",IF($M49=0,"△ Name who sends it",IF($M49=2,"△ Sent by isn't a name on Stakeholders",IF($N49=1,"△ Form or How often isn't on its list, or an announcement is on a schedule",IF($O49=1,"△ A date is missing or can't be read",IF($Q49=1,"△ "&amp;(Stakeholders!$AA$6-$H49)&amp;IF(Stakeholders!$AA$6-$H49=1," day late"," days late"),"○ Clear"))))))))</f>
        <v/>
      </c>
      <c r="K49" s="20">
        <f>IF(COUNTA($A49:$G49)&gt;0,1,0)</f>
        <v/>
      </c>
      <c r="L49" s="20">
        <f>IF($K49=0,"",IF($B49="",0,IF(OR(COUNTIF(Stakeholders!$A$14:$A$113,$B49)&gt;0,AND(LEFT($B49,LEN(Stakeholders!$AG$14))=Stakeholders!$AG$14,COUNTIF(Stakeholders!$C$14:$C$113,MID($B49,LEN(Stakeholders!$AG$14)+1,40))&gt;0)),1,0)))</f>
        <v/>
      </c>
      <c r="M49" s="20">
        <f>IF($K49=0,"",IF($D49="",0,IF(COUNTIF(Stakeholders!$A$14:$A$113,$D49)&gt;0,1,2)))</f>
        <v/>
      </c>
      <c r="N49" s="20">
        <f>IF($K49=0,0,IF(OR(COUNTIF(Stakeholders!$AD$14:$AD$18,$C49)=0,COUNTIF(Stakeholders!$AE$14:$AE$20,$E49)=0,AND($C49=Stakeholders!$AD$15,$E49&lt;&gt;Stakeholders!$AE$19)),1,0))</f>
        <v/>
      </c>
      <c r="O49" s="20">
        <f>IF($K49=0,0,IF(OR(AND($F49&lt;&gt;"",NOT(ISNUMBER($F49))),AND($G49&lt;&gt;"",NOT(ISNUMBER($G49))),AND(ISNUMBER($G49),$G49&gt;Stakeholders!$AA$6),AND($E49&lt;&gt;Stakeholders!$AE$19,$F49="",$G49="")),1,0))</f>
        <v/>
      </c>
      <c r="P49" s="20">
        <f>IF($K49=0,0,IF(OR(COUNTIF(Stakeholders!$AE$14:$AE$17,$E49)&gt;0,$E49=Stakeholders!$AE$19,AND(ISNUMBER($H49),$H49&lt;=Stakeholders!$AA$6+90),AND(ISNUMBER($G49),$G49&gt;=Stakeholders!$AA$6-90)),1,0))</f>
        <v/>
      </c>
      <c r="Q49" s="20">
        <f>IF(AND(ISNUMBER($H49),$H49&lt;Stakeholders!$AA$6),1,0)</f>
        <v/>
      </c>
      <c r="W49" s="20">
        <f>IF($K49=0,0,IF(OR($A49="",$L49&lt;&gt;1,$M49&lt;&gt;1,$N49=1,$O49=1),1,0))</f>
        <v/>
      </c>
    </row>
    <row r="50" ht="18" customHeight="1">
      <c r="A50" s="19" t="n"/>
      <c r="B50" s="18" t="n"/>
      <c r="C50" s="18" t="n"/>
      <c r="D50" s="18" t="n"/>
      <c r="E50" s="18" t="n"/>
      <c r="F50" s="12" t="n"/>
      <c r="G50" s="12" t="n"/>
      <c r="H50" s="15">
        <f>IF(OR($K50=0,$O50=1,$N50=1,$E50=Stakeholders!$AE$19),"",IF(AND(COUNTIF(Stakeholders!$AE$14:$AE$17,$E50)&gt;0,ISNUMBER($G50)),IF($E50=Stakeholders!$AE$14,$G50+7,IF($E50=Stakeholders!$AE$15,$G50+14,IF($E50=Stakeholders!$AE$16,EDATE($G50,1),EDATE($G50,3)))),IF(ISNUMBER($F50),IF(AND(ISNUMBER($G50),$G50&gt;=$F50),"",$F50),"")))</f>
        <v/>
      </c>
      <c r="I50" s="14">
        <f>IF($K50=0,"",IF($A50="","△ Name the message",IF($L50&lt;&gt;1,"△ To is blank, or matches nobody on Stakeholders",IF($M50=0,"△ Name who sends it",IF($M50=2,"△ Sent by isn't a name on Stakeholders",IF($N50=1,"△ Form or How often isn't on its list, or an announcement is on a schedule",IF($O50=1,"△ A date is missing or can't be read",IF($Q50=1,"△ "&amp;(Stakeholders!$AA$6-$H50)&amp;IF(Stakeholders!$AA$6-$H50=1," day late"," days late"),"○ Clear"))))))))</f>
        <v/>
      </c>
      <c r="K50" s="20">
        <f>IF(COUNTA($A50:$G50)&gt;0,1,0)</f>
        <v/>
      </c>
      <c r="L50" s="20">
        <f>IF($K50=0,"",IF($B50="",0,IF(OR(COUNTIF(Stakeholders!$A$14:$A$113,$B50)&gt;0,AND(LEFT($B50,LEN(Stakeholders!$AG$14))=Stakeholders!$AG$14,COUNTIF(Stakeholders!$C$14:$C$113,MID($B50,LEN(Stakeholders!$AG$14)+1,40))&gt;0)),1,0)))</f>
        <v/>
      </c>
      <c r="M50" s="20">
        <f>IF($K50=0,"",IF($D50="",0,IF(COUNTIF(Stakeholders!$A$14:$A$113,$D50)&gt;0,1,2)))</f>
        <v/>
      </c>
      <c r="N50" s="20">
        <f>IF($K50=0,0,IF(OR(COUNTIF(Stakeholders!$AD$14:$AD$18,$C50)=0,COUNTIF(Stakeholders!$AE$14:$AE$20,$E50)=0,AND($C50=Stakeholders!$AD$15,$E50&lt;&gt;Stakeholders!$AE$19)),1,0))</f>
        <v/>
      </c>
      <c r="O50" s="20">
        <f>IF($K50=0,0,IF(OR(AND($F50&lt;&gt;"",NOT(ISNUMBER($F50))),AND($G50&lt;&gt;"",NOT(ISNUMBER($G50))),AND(ISNUMBER($G50),$G50&gt;Stakeholders!$AA$6),AND($E50&lt;&gt;Stakeholders!$AE$19,$F50="",$G50="")),1,0))</f>
        <v/>
      </c>
      <c r="P50" s="20">
        <f>IF($K50=0,0,IF(OR(COUNTIF(Stakeholders!$AE$14:$AE$17,$E50)&gt;0,$E50=Stakeholders!$AE$19,AND(ISNUMBER($H50),$H50&lt;=Stakeholders!$AA$6+90),AND(ISNUMBER($G50),$G50&gt;=Stakeholders!$AA$6-90)),1,0))</f>
        <v/>
      </c>
      <c r="Q50" s="20">
        <f>IF(AND(ISNUMBER($H50),$H50&lt;Stakeholders!$AA$6),1,0)</f>
        <v/>
      </c>
      <c r="W50" s="20">
        <f>IF($K50=0,0,IF(OR($A50="",$L50&lt;&gt;1,$M50&lt;&gt;1,$N50=1,$O50=1),1,0))</f>
        <v/>
      </c>
    </row>
    <row r="51" ht="18" customHeight="1">
      <c r="A51" s="19" t="n"/>
      <c r="B51" s="18" t="n"/>
      <c r="C51" s="18" t="n"/>
      <c r="D51" s="18" t="n"/>
      <c r="E51" s="18" t="n"/>
      <c r="F51" s="12" t="n"/>
      <c r="G51" s="12" t="n"/>
      <c r="H51" s="15">
        <f>IF(OR($K51=0,$O51=1,$N51=1,$E51=Stakeholders!$AE$19),"",IF(AND(COUNTIF(Stakeholders!$AE$14:$AE$17,$E51)&gt;0,ISNUMBER($G51)),IF($E51=Stakeholders!$AE$14,$G51+7,IF($E51=Stakeholders!$AE$15,$G51+14,IF($E51=Stakeholders!$AE$16,EDATE($G51,1),EDATE($G51,3)))),IF(ISNUMBER($F51),IF(AND(ISNUMBER($G51),$G51&gt;=$F51),"",$F51),"")))</f>
        <v/>
      </c>
      <c r="I51" s="14">
        <f>IF($K51=0,"",IF($A51="","△ Name the message",IF($L51&lt;&gt;1,"△ To is blank, or matches nobody on Stakeholders",IF($M51=0,"△ Name who sends it",IF($M51=2,"△ Sent by isn't a name on Stakeholders",IF($N51=1,"△ Form or How often isn't on its list, or an announcement is on a schedule",IF($O51=1,"△ A date is missing or can't be read",IF($Q51=1,"△ "&amp;(Stakeholders!$AA$6-$H51)&amp;IF(Stakeholders!$AA$6-$H51=1," day late"," days late"),"○ Clear"))))))))</f>
        <v/>
      </c>
      <c r="K51" s="20">
        <f>IF(COUNTA($A51:$G51)&gt;0,1,0)</f>
        <v/>
      </c>
      <c r="L51" s="20">
        <f>IF($K51=0,"",IF($B51="",0,IF(OR(COUNTIF(Stakeholders!$A$14:$A$113,$B51)&gt;0,AND(LEFT($B51,LEN(Stakeholders!$AG$14))=Stakeholders!$AG$14,COUNTIF(Stakeholders!$C$14:$C$113,MID($B51,LEN(Stakeholders!$AG$14)+1,40))&gt;0)),1,0)))</f>
        <v/>
      </c>
      <c r="M51" s="20">
        <f>IF($K51=0,"",IF($D51="",0,IF(COUNTIF(Stakeholders!$A$14:$A$113,$D51)&gt;0,1,2)))</f>
        <v/>
      </c>
      <c r="N51" s="20">
        <f>IF($K51=0,0,IF(OR(COUNTIF(Stakeholders!$AD$14:$AD$18,$C51)=0,COUNTIF(Stakeholders!$AE$14:$AE$20,$E51)=0,AND($C51=Stakeholders!$AD$15,$E51&lt;&gt;Stakeholders!$AE$19)),1,0))</f>
        <v/>
      </c>
      <c r="O51" s="20">
        <f>IF($K51=0,0,IF(OR(AND($F51&lt;&gt;"",NOT(ISNUMBER($F51))),AND($G51&lt;&gt;"",NOT(ISNUMBER($G51))),AND(ISNUMBER($G51),$G51&gt;Stakeholders!$AA$6),AND($E51&lt;&gt;Stakeholders!$AE$19,$F51="",$G51="")),1,0))</f>
        <v/>
      </c>
      <c r="P51" s="20">
        <f>IF($K51=0,0,IF(OR(COUNTIF(Stakeholders!$AE$14:$AE$17,$E51)&gt;0,$E51=Stakeholders!$AE$19,AND(ISNUMBER($H51),$H51&lt;=Stakeholders!$AA$6+90),AND(ISNUMBER($G51),$G51&gt;=Stakeholders!$AA$6-90)),1,0))</f>
        <v/>
      </c>
      <c r="Q51" s="20">
        <f>IF(AND(ISNUMBER($H51),$H51&lt;Stakeholders!$AA$6),1,0)</f>
        <v/>
      </c>
      <c r="W51" s="20">
        <f>IF($K51=0,0,IF(OR($A51="",$L51&lt;&gt;1,$M51&lt;&gt;1,$N51=1,$O51=1),1,0))</f>
        <v/>
      </c>
    </row>
    <row r="52" ht="18" customHeight="1">
      <c r="A52" s="19" t="n"/>
      <c r="B52" s="18" t="n"/>
      <c r="C52" s="18" t="n"/>
      <c r="D52" s="18" t="n"/>
      <c r="E52" s="18" t="n"/>
      <c r="F52" s="12" t="n"/>
      <c r="G52" s="12" t="n"/>
      <c r="H52" s="15">
        <f>IF(OR($K52=0,$O52=1,$N52=1,$E52=Stakeholders!$AE$19),"",IF(AND(COUNTIF(Stakeholders!$AE$14:$AE$17,$E52)&gt;0,ISNUMBER($G52)),IF($E52=Stakeholders!$AE$14,$G52+7,IF($E52=Stakeholders!$AE$15,$G52+14,IF($E52=Stakeholders!$AE$16,EDATE($G52,1),EDATE($G52,3)))),IF(ISNUMBER($F52),IF(AND(ISNUMBER($G52),$G52&gt;=$F52),"",$F52),"")))</f>
        <v/>
      </c>
      <c r="I52" s="14">
        <f>IF($K52=0,"",IF($A52="","△ Name the message",IF($L52&lt;&gt;1,"△ To is blank, or matches nobody on Stakeholders",IF($M52=0,"△ Name who sends it",IF($M52=2,"△ Sent by isn't a name on Stakeholders",IF($N52=1,"△ Form or How often isn't on its list, or an announcement is on a schedule",IF($O52=1,"△ A date is missing or can't be read",IF($Q52=1,"△ "&amp;(Stakeholders!$AA$6-$H52)&amp;IF(Stakeholders!$AA$6-$H52=1," day late"," days late"),"○ Clear"))))))))</f>
        <v/>
      </c>
      <c r="K52" s="20">
        <f>IF(COUNTA($A52:$G52)&gt;0,1,0)</f>
        <v/>
      </c>
      <c r="L52" s="20">
        <f>IF($K52=0,"",IF($B52="",0,IF(OR(COUNTIF(Stakeholders!$A$14:$A$113,$B52)&gt;0,AND(LEFT($B52,LEN(Stakeholders!$AG$14))=Stakeholders!$AG$14,COUNTIF(Stakeholders!$C$14:$C$113,MID($B52,LEN(Stakeholders!$AG$14)+1,40))&gt;0)),1,0)))</f>
        <v/>
      </c>
      <c r="M52" s="20">
        <f>IF($K52=0,"",IF($D52="",0,IF(COUNTIF(Stakeholders!$A$14:$A$113,$D52)&gt;0,1,2)))</f>
        <v/>
      </c>
      <c r="N52" s="20">
        <f>IF($K52=0,0,IF(OR(COUNTIF(Stakeholders!$AD$14:$AD$18,$C52)=0,COUNTIF(Stakeholders!$AE$14:$AE$20,$E52)=0,AND($C52=Stakeholders!$AD$15,$E52&lt;&gt;Stakeholders!$AE$19)),1,0))</f>
        <v/>
      </c>
      <c r="O52" s="20">
        <f>IF($K52=0,0,IF(OR(AND($F52&lt;&gt;"",NOT(ISNUMBER($F52))),AND($G52&lt;&gt;"",NOT(ISNUMBER($G52))),AND(ISNUMBER($G52),$G52&gt;Stakeholders!$AA$6),AND($E52&lt;&gt;Stakeholders!$AE$19,$F52="",$G52="")),1,0))</f>
        <v/>
      </c>
      <c r="P52" s="20">
        <f>IF($K52=0,0,IF(OR(COUNTIF(Stakeholders!$AE$14:$AE$17,$E52)&gt;0,$E52=Stakeholders!$AE$19,AND(ISNUMBER($H52),$H52&lt;=Stakeholders!$AA$6+90),AND(ISNUMBER($G52),$G52&gt;=Stakeholders!$AA$6-90)),1,0))</f>
        <v/>
      </c>
      <c r="Q52" s="20">
        <f>IF(AND(ISNUMBER($H52),$H52&lt;Stakeholders!$AA$6),1,0)</f>
        <v/>
      </c>
      <c r="W52" s="20">
        <f>IF($K52=0,0,IF(OR($A52="",$L52&lt;&gt;1,$M52&lt;&gt;1,$N52=1,$O52=1),1,0))</f>
        <v/>
      </c>
    </row>
    <row r="53" ht="18" customHeight="1">
      <c r="A53" s="19" t="n"/>
      <c r="B53" s="18" t="n"/>
      <c r="C53" s="18" t="n"/>
      <c r="D53" s="18" t="n"/>
      <c r="E53" s="18" t="n"/>
      <c r="F53" s="12" t="n"/>
      <c r="G53" s="12" t="n"/>
      <c r="H53" s="15">
        <f>IF(OR($K53=0,$O53=1,$N53=1,$E53=Stakeholders!$AE$19),"",IF(AND(COUNTIF(Stakeholders!$AE$14:$AE$17,$E53)&gt;0,ISNUMBER($G53)),IF($E53=Stakeholders!$AE$14,$G53+7,IF($E53=Stakeholders!$AE$15,$G53+14,IF($E53=Stakeholders!$AE$16,EDATE($G53,1),EDATE($G53,3)))),IF(ISNUMBER($F53),IF(AND(ISNUMBER($G53),$G53&gt;=$F53),"",$F53),"")))</f>
        <v/>
      </c>
      <c r="I53" s="14">
        <f>IF($K53=0,"",IF($A53="","△ Name the message",IF($L53&lt;&gt;1,"△ To is blank, or matches nobody on Stakeholders",IF($M53=0,"△ Name who sends it",IF($M53=2,"△ Sent by isn't a name on Stakeholders",IF($N53=1,"△ Form or How often isn't on its list, or an announcement is on a schedule",IF($O53=1,"△ A date is missing or can't be read",IF($Q53=1,"△ "&amp;(Stakeholders!$AA$6-$H53)&amp;IF(Stakeholders!$AA$6-$H53=1," day late"," days late"),"○ Clear"))))))))</f>
        <v/>
      </c>
      <c r="K53" s="20">
        <f>IF(COUNTA($A53:$G53)&gt;0,1,0)</f>
        <v/>
      </c>
      <c r="L53" s="20">
        <f>IF($K53=0,"",IF($B53="",0,IF(OR(COUNTIF(Stakeholders!$A$14:$A$113,$B53)&gt;0,AND(LEFT($B53,LEN(Stakeholders!$AG$14))=Stakeholders!$AG$14,COUNTIF(Stakeholders!$C$14:$C$113,MID($B53,LEN(Stakeholders!$AG$14)+1,40))&gt;0)),1,0)))</f>
        <v/>
      </c>
      <c r="M53" s="20">
        <f>IF($K53=0,"",IF($D53="",0,IF(COUNTIF(Stakeholders!$A$14:$A$113,$D53)&gt;0,1,2)))</f>
        <v/>
      </c>
      <c r="N53" s="20">
        <f>IF($K53=0,0,IF(OR(COUNTIF(Stakeholders!$AD$14:$AD$18,$C53)=0,COUNTIF(Stakeholders!$AE$14:$AE$20,$E53)=0,AND($C53=Stakeholders!$AD$15,$E53&lt;&gt;Stakeholders!$AE$19)),1,0))</f>
        <v/>
      </c>
      <c r="O53" s="20">
        <f>IF($K53=0,0,IF(OR(AND($F53&lt;&gt;"",NOT(ISNUMBER($F53))),AND($G53&lt;&gt;"",NOT(ISNUMBER($G53))),AND(ISNUMBER($G53),$G53&gt;Stakeholders!$AA$6),AND($E53&lt;&gt;Stakeholders!$AE$19,$F53="",$G53="")),1,0))</f>
        <v/>
      </c>
      <c r="P53" s="20">
        <f>IF($K53=0,0,IF(OR(COUNTIF(Stakeholders!$AE$14:$AE$17,$E53)&gt;0,$E53=Stakeholders!$AE$19,AND(ISNUMBER($H53),$H53&lt;=Stakeholders!$AA$6+90),AND(ISNUMBER($G53),$G53&gt;=Stakeholders!$AA$6-90)),1,0))</f>
        <v/>
      </c>
      <c r="Q53" s="20">
        <f>IF(AND(ISNUMBER($H53),$H53&lt;Stakeholders!$AA$6),1,0)</f>
        <v/>
      </c>
      <c r="W53" s="20">
        <f>IF($K53=0,0,IF(OR($A53="",$L53&lt;&gt;1,$M53&lt;&gt;1,$N53=1,$O53=1),1,0))</f>
        <v/>
      </c>
    </row>
    <row r="54" ht="18" customHeight="1">
      <c r="A54" s="19" t="n"/>
      <c r="B54" s="18" t="n"/>
      <c r="C54" s="18" t="n"/>
      <c r="D54" s="18" t="n"/>
      <c r="E54" s="18" t="n"/>
      <c r="F54" s="12" t="n"/>
      <c r="G54" s="12" t="n"/>
      <c r="H54" s="15">
        <f>IF(OR($K54=0,$O54=1,$N54=1,$E54=Stakeholders!$AE$19),"",IF(AND(COUNTIF(Stakeholders!$AE$14:$AE$17,$E54)&gt;0,ISNUMBER($G54)),IF($E54=Stakeholders!$AE$14,$G54+7,IF($E54=Stakeholders!$AE$15,$G54+14,IF($E54=Stakeholders!$AE$16,EDATE($G54,1),EDATE($G54,3)))),IF(ISNUMBER($F54),IF(AND(ISNUMBER($G54),$G54&gt;=$F54),"",$F54),"")))</f>
        <v/>
      </c>
      <c r="I54" s="14">
        <f>IF($K54=0,"",IF($A54="","△ Name the message",IF($L54&lt;&gt;1,"△ To is blank, or matches nobody on Stakeholders",IF($M54=0,"△ Name who sends it",IF($M54=2,"△ Sent by isn't a name on Stakeholders",IF($N54=1,"△ Form or How often isn't on its list, or an announcement is on a schedule",IF($O54=1,"△ A date is missing or can't be read",IF($Q54=1,"△ "&amp;(Stakeholders!$AA$6-$H54)&amp;IF(Stakeholders!$AA$6-$H54=1," day late"," days late"),"○ Clear"))))))))</f>
        <v/>
      </c>
      <c r="K54" s="20">
        <f>IF(COUNTA($A54:$G54)&gt;0,1,0)</f>
        <v/>
      </c>
      <c r="L54" s="20">
        <f>IF($K54=0,"",IF($B54="",0,IF(OR(COUNTIF(Stakeholders!$A$14:$A$113,$B54)&gt;0,AND(LEFT($B54,LEN(Stakeholders!$AG$14))=Stakeholders!$AG$14,COUNTIF(Stakeholders!$C$14:$C$113,MID($B54,LEN(Stakeholders!$AG$14)+1,40))&gt;0)),1,0)))</f>
        <v/>
      </c>
      <c r="M54" s="20">
        <f>IF($K54=0,"",IF($D54="",0,IF(COUNTIF(Stakeholders!$A$14:$A$113,$D54)&gt;0,1,2)))</f>
        <v/>
      </c>
      <c r="N54" s="20">
        <f>IF($K54=0,0,IF(OR(COUNTIF(Stakeholders!$AD$14:$AD$18,$C54)=0,COUNTIF(Stakeholders!$AE$14:$AE$20,$E54)=0,AND($C54=Stakeholders!$AD$15,$E54&lt;&gt;Stakeholders!$AE$19)),1,0))</f>
        <v/>
      </c>
      <c r="O54" s="20">
        <f>IF($K54=0,0,IF(OR(AND($F54&lt;&gt;"",NOT(ISNUMBER($F54))),AND($G54&lt;&gt;"",NOT(ISNUMBER($G54))),AND(ISNUMBER($G54),$G54&gt;Stakeholders!$AA$6),AND($E54&lt;&gt;Stakeholders!$AE$19,$F54="",$G54="")),1,0))</f>
        <v/>
      </c>
      <c r="P54" s="20">
        <f>IF($K54=0,0,IF(OR(COUNTIF(Stakeholders!$AE$14:$AE$17,$E54)&gt;0,$E54=Stakeholders!$AE$19,AND(ISNUMBER($H54),$H54&lt;=Stakeholders!$AA$6+90),AND(ISNUMBER($G54),$G54&gt;=Stakeholders!$AA$6-90)),1,0))</f>
        <v/>
      </c>
      <c r="Q54" s="20">
        <f>IF(AND(ISNUMBER($H54),$H54&lt;Stakeholders!$AA$6),1,0)</f>
        <v/>
      </c>
      <c r="W54" s="20">
        <f>IF($K54=0,0,IF(OR($A54="",$L54&lt;&gt;1,$M54&lt;&gt;1,$N54=1,$O54=1),1,0))</f>
        <v/>
      </c>
    </row>
    <row r="55" ht="18" customHeight="1">
      <c r="A55" s="19" t="n"/>
      <c r="B55" s="18" t="n"/>
      <c r="C55" s="18" t="n"/>
      <c r="D55" s="18" t="n"/>
      <c r="E55" s="18" t="n"/>
      <c r="F55" s="12" t="n"/>
      <c r="G55" s="12" t="n"/>
      <c r="H55" s="15">
        <f>IF(OR($K55=0,$O55=1,$N55=1,$E55=Stakeholders!$AE$19),"",IF(AND(COUNTIF(Stakeholders!$AE$14:$AE$17,$E55)&gt;0,ISNUMBER($G55)),IF($E55=Stakeholders!$AE$14,$G55+7,IF($E55=Stakeholders!$AE$15,$G55+14,IF($E55=Stakeholders!$AE$16,EDATE($G55,1),EDATE($G55,3)))),IF(ISNUMBER($F55),IF(AND(ISNUMBER($G55),$G55&gt;=$F55),"",$F55),"")))</f>
        <v/>
      </c>
      <c r="I55" s="14">
        <f>IF($K55=0,"",IF($A55="","△ Name the message",IF($L55&lt;&gt;1,"△ To is blank, or matches nobody on Stakeholders",IF($M55=0,"△ Name who sends it",IF($M55=2,"△ Sent by isn't a name on Stakeholders",IF($N55=1,"△ Form or How often isn't on its list, or an announcement is on a schedule",IF($O55=1,"△ A date is missing or can't be read",IF($Q55=1,"△ "&amp;(Stakeholders!$AA$6-$H55)&amp;IF(Stakeholders!$AA$6-$H55=1," day late"," days late"),"○ Clear"))))))))</f>
        <v/>
      </c>
      <c r="K55" s="20">
        <f>IF(COUNTA($A55:$G55)&gt;0,1,0)</f>
        <v/>
      </c>
      <c r="L55" s="20">
        <f>IF($K55=0,"",IF($B55="",0,IF(OR(COUNTIF(Stakeholders!$A$14:$A$113,$B55)&gt;0,AND(LEFT($B55,LEN(Stakeholders!$AG$14))=Stakeholders!$AG$14,COUNTIF(Stakeholders!$C$14:$C$113,MID($B55,LEN(Stakeholders!$AG$14)+1,40))&gt;0)),1,0)))</f>
        <v/>
      </c>
      <c r="M55" s="20">
        <f>IF($K55=0,"",IF($D55="",0,IF(COUNTIF(Stakeholders!$A$14:$A$113,$D55)&gt;0,1,2)))</f>
        <v/>
      </c>
      <c r="N55" s="20">
        <f>IF($K55=0,0,IF(OR(COUNTIF(Stakeholders!$AD$14:$AD$18,$C55)=0,COUNTIF(Stakeholders!$AE$14:$AE$20,$E55)=0,AND($C55=Stakeholders!$AD$15,$E55&lt;&gt;Stakeholders!$AE$19)),1,0))</f>
        <v/>
      </c>
      <c r="O55" s="20">
        <f>IF($K55=0,0,IF(OR(AND($F55&lt;&gt;"",NOT(ISNUMBER($F55))),AND($G55&lt;&gt;"",NOT(ISNUMBER($G55))),AND(ISNUMBER($G55),$G55&gt;Stakeholders!$AA$6),AND($E55&lt;&gt;Stakeholders!$AE$19,$F55="",$G55="")),1,0))</f>
        <v/>
      </c>
      <c r="P55" s="20">
        <f>IF($K55=0,0,IF(OR(COUNTIF(Stakeholders!$AE$14:$AE$17,$E55)&gt;0,$E55=Stakeholders!$AE$19,AND(ISNUMBER($H55),$H55&lt;=Stakeholders!$AA$6+90),AND(ISNUMBER($G55),$G55&gt;=Stakeholders!$AA$6-90)),1,0))</f>
        <v/>
      </c>
      <c r="Q55" s="20">
        <f>IF(AND(ISNUMBER($H55),$H55&lt;Stakeholders!$AA$6),1,0)</f>
        <v/>
      </c>
      <c r="W55" s="20">
        <f>IF($K55=0,0,IF(OR($A55="",$L55&lt;&gt;1,$M55&lt;&gt;1,$N55=1,$O55=1),1,0))</f>
        <v/>
      </c>
    </row>
    <row r="56" ht="18" customHeight="1">
      <c r="A56" s="19" t="n"/>
      <c r="B56" s="18" t="n"/>
      <c r="C56" s="18" t="n"/>
      <c r="D56" s="18" t="n"/>
      <c r="E56" s="18" t="n"/>
      <c r="F56" s="12" t="n"/>
      <c r="G56" s="12" t="n"/>
      <c r="H56" s="15">
        <f>IF(OR($K56=0,$O56=1,$N56=1,$E56=Stakeholders!$AE$19),"",IF(AND(COUNTIF(Stakeholders!$AE$14:$AE$17,$E56)&gt;0,ISNUMBER($G56)),IF($E56=Stakeholders!$AE$14,$G56+7,IF($E56=Stakeholders!$AE$15,$G56+14,IF($E56=Stakeholders!$AE$16,EDATE($G56,1),EDATE($G56,3)))),IF(ISNUMBER($F56),IF(AND(ISNUMBER($G56),$G56&gt;=$F56),"",$F56),"")))</f>
        <v/>
      </c>
      <c r="I56" s="14">
        <f>IF($K56=0,"",IF($A56="","△ Name the message",IF($L56&lt;&gt;1,"△ To is blank, or matches nobody on Stakeholders",IF($M56=0,"△ Name who sends it",IF($M56=2,"△ Sent by isn't a name on Stakeholders",IF($N56=1,"△ Form or How often isn't on its list, or an announcement is on a schedule",IF($O56=1,"△ A date is missing or can't be read",IF($Q56=1,"△ "&amp;(Stakeholders!$AA$6-$H56)&amp;IF(Stakeholders!$AA$6-$H56=1," day late"," days late"),"○ Clear"))))))))</f>
        <v/>
      </c>
      <c r="K56" s="20">
        <f>IF(COUNTA($A56:$G56)&gt;0,1,0)</f>
        <v/>
      </c>
      <c r="L56" s="20">
        <f>IF($K56=0,"",IF($B56="",0,IF(OR(COUNTIF(Stakeholders!$A$14:$A$113,$B56)&gt;0,AND(LEFT($B56,LEN(Stakeholders!$AG$14))=Stakeholders!$AG$14,COUNTIF(Stakeholders!$C$14:$C$113,MID($B56,LEN(Stakeholders!$AG$14)+1,40))&gt;0)),1,0)))</f>
        <v/>
      </c>
      <c r="M56" s="20">
        <f>IF($K56=0,"",IF($D56="",0,IF(COUNTIF(Stakeholders!$A$14:$A$113,$D56)&gt;0,1,2)))</f>
        <v/>
      </c>
      <c r="N56" s="20">
        <f>IF($K56=0,0,IF(OR(COUNTIF(Stakeholders!$AD$14:$AD$18,$C56)=0,COUNTIF(Stakeholders!$AE$14:$AE$20,$E56)=0,AND($C56=Stakeholders!$AD$15,$E56&lt;&gt;Stakeholders!$AE$19)),1,0))</f>
        <v/>
      </c>
      <c r="O56" s="20">
        <f>IF($K56=0,0,IF(OR(AND($F56&lt;&gt;"",NOT(ISNUMBER($F56))),AND($G56&lt;&gt;"",NOT(ISNUMBER($G56))),AND(ISNUMBER($G56),$G56&gt;Stakeholders!$AA$6),AND($E56&lt;&gt;Stakeholders!$AE$19,$F56="",$G56="")),1,0))</f>
        <v/>
      </c>
      <c r="P56" s="20">
        <f>IF($K56=0,0,IF(OR(COUNTIF(Stakeholders!$AE$14:$AE$17,$E56)&gt;0,$E56=Stakeholders!$AE$19,AND(ISNUMBER($H56),$H56&lt;=Stakeholders!$AA$6+90),AND(ISNUMBER($G56),$G56&gt;=Stakeholders!$AA$6-90)),1,0))</f>
        <v/>
      </c>
      <c r="Q56" s="20">
        <f>IF(AND(ISNUMBER($H56),$H56&lt;Stakeholders!$AA$6),1,0)</f>
        <v/>
      </c>
      <c r="W56" s="20">
        <f>IF($K56=0,0,IF(OR($A56="",$L56&lt;&gt;1,$M56&lt;&gt;1,$N56=1,$O56=1),1,0))</f>
        <v/>
      </c>
    </row>
    <row r="57" ht="18" customHeight="1">
      <c r="A57" s="19" t="n"/>
      <c r="B57" s="18" t="n"/>
      <c r="C57" s="18" t="n"/>
      <c r="D57" s="18" t="n"/>
      <c r="E57" s="18" t="n"/>
      <c r="F57" s="12" t="n"/>
      <c r="G57" s="12" t="n"/>
      <c r="H57" s="15">
        <f>IF(OR($K57=0,$O57=1,$N57=1,$E57=Stakeholders!$AE$19),"",IF(AND(COUNTIF(Stakeholders!$AE$14:$AE$17,$E57)&gt;0,ISNUMBER($G57)),IF($E57=Stakeholders!$AE$14,$G57+7,IF($E57=Stakeholders!$AE$15,$G57+14,IF($E57=Stakeholders!$AE$16,EDATE($G57,1),EDATE($G57,3)))),IF(ISNUMBER($F57),IF(AND(ISNUMBER($G57),$G57&gt;=$F57),"",$F57),"")))</f>
        <v/>
      </c>
      <c r="I57" s="14">
        <f>IF($K57=0,"",IF($A57="","△ Name the message",IF($L57&lt;&gt;1,"△ To is blank, or matches nobody on Stakeholders",IF($M57=0,"△ Name who sends it",IF($M57=2,"△ Sent by isn't a name on Stakeholders",IF($N57=1,"△ Form or How often isn't on its list, or an announcement is on a schedule",IF($O57=1,"△ A date is missing or can't be read",IF($Q57=1,"△ "&amp;(Stakeholders!$AA$6-$H57)&amp;IF(Stakeholders!$AA$6-$H57=1," day late"," days late"),"○ Clear"))))))))</f>
        <v/>
      </c>
      <c r="K57" s="20">
        <f>IF(COUNTA($A57:$G57)&gt;0,1,0)</f>
        <v/>
      </c>
      <c r="L57" s="20">
        <f>IF($K57=0,"",IF($B57="",0,IF(OR(COUNTIF(Stakeholders!$A$14:$A$113,$B57)&gt;0,AND(LEFT($B57,LEN(Stakeholders!$AG$14))=Stakeholders!$AG$14,COUNTIF(Stakeholders!$C$14:$C$113,MID($B57,LEN(Stakeholders!$AG$14)+1,40))&gt;0)),1,0)))</f>
        <v/>
      </c>
      <c r="M57" s="20">
        <f>IF($K57=0,"",IF($D57="",0,IF(COUNTIF(Stakeholders!$A$14:$A$113,$D57)&gt;0,1,2)))</f>
        <v/>
      </c>
      <c r="N57" s="20">
        <f>IF($K57=0,0,IF(OR(COUNTIF(Stakeholders!$AD$14:$AD$18,$C57)=0,COUNTIF(Stakeholders!$AE$14:$AE$20,$E57)=0,AND($C57=Stakeholders!$AD$15,$E57&lt;&gt;Stakeholders!$AE$19)),1,0))</f>
        <v/>
      </c>
      <c r="O57" s="20">
        <f>IF($K57=0,0,IF(OR(AND($F57&lt;&gt;"",NOT(ISNUMBER($F57))),AND($G57&lt;&gt;"",NOT(ISNUMBER($G57))),AND(ISNUMBER($G57),$G57&gt;Stakeholders!$AA$6),AND($E57&lt;&gt;Stakeholders!$AE$19,$F57="",$G57="")),1,0))</f>
        <v/>
      </c>
      <c r="P57" s="20">
        <f>IF($K57=0,0,IF(OR(COUNTIF(Stakeholders!$AE$14:$AE$17,$E57)&gt;0,$E57=Stakeholders!$AE$19,AND(ISNUMBER($H57),$H57&lt;=Stakeholders!$AA$6+90),AND(ISNUMBER($G57),$G57&gt;=Stakeholders!$AA$6-90)),1,0))</f>
        <v/>
      </c>
      <c r="Q57" s="20">
        <f>IF(AND(ISNUMBER($H57),$H57&lt;Stakeholders!$AA$6),1,0)</f>
        <v/>
      </c>
      <c r="W57" s="20">
        <f>IF($K57=0,0,IF(OR($A57="",$L57&lt;&gt;1,$M57&lt;&gt;1,$N57=1,$O57=1),1,0))</f>
        <v/>
      </c>
    </row>
    <row r="58" ht="18" customHeight="1">
      <c r="A58" s="19" t="n"/>
      <c r="B58" s="18" t="n"/>
      <c r="C58" s="18" t="n"/>
      <c r="D58" s="18" t="n"/>
      <c r="E58" s="18" t="n"/>
      <c r="F58" s="12" t="n"/>
      <c r="G58" s="12" t="n"/>
      <c r="H58" s="15">
        <f>IF(OR($K58=0,$O58=1,$N58=1,$E58=Stakeholders!$AE$19),"",IF(AND(COUNTIF(Stakeholders!$AE$14:$AE$17,$E58)&gt;0,ISNUMBER($G58)),IF($E58=Stakeholders!$AE$14,$G58+7,IF($E58=Stakeholders!$AE$15,$G58+14,IF($E58=Stakeholders!$AE$16,EDATE($G58,1),EDATE($G58,3)))),IF(ISNUMBER($F58),IF(AND(ISNUMBER($G58),$G58&gt;=$F58),"",$F58),"")))</f>
        <v/>
      </c>
      <c r="I58" s="14">
        <f>IF($K58=0,"",IF($A58="","△ Name the message",IF($L58&lt;&gt;1,"△ To is blank, or matches nobody on Stakeholders",IF($M58=0,"△ Name who sends it",IF($M58=2,"△ Sent by isn't a name on Stakeholders",IF($N58=1,"△ Form or How often isn't on its list, or an announcement is on a schedule",IF($O58=1,"△ A date is missing or can't be read",IF($Q58=1,"△ "&amp;(Stakeholders!$AA$6-$H58)&amp;IF(Stakeholders!$AA$6-$H58=1," day late"," days late"),"○ Clear"))))))))</f>
        <v/>
      </c>
      <c r="K58" s="20">
        <f>IF(COUNTA($A58:$G58)&gt;0,1,0)</f>
        <v/>
      </c>
      <c r="L58" s="20">
        <f>IF($K58=0,"",IF($B58="",0,IF(OR(COUNTIF(Stakeholders!$A$14:$A$113,$B58)&gt;0,AND(LEFT($B58,LEN(Stakeholders!$AG$14))=Stakeholders!$AG$14,COUNTIF(Stakeholders!$C$14:$C$113,MID($B58,LEN(Stakeholders!$AG$14)+1,40))&gt;0)),1,0)))</f>
        <v/>
      </c>
      <c r="M58" s="20">
        <f>IF($K58=0,"",IF($D58="",0,IF(COUNTIF(Stakeholders!$A$14:$A$113,$D58)&gt;0,1,2)))</f>
        <v/>
      </c>
      <c r="N58" s="20">
        <f>IF($K58=0,0,IF(OR(COUNTIF(Stakeholders!$AD$14:$AD$18,$C58)=0,COUNTIF(Stakeholders!$AE$14:$AE$20,$E58)=0,AND($C58=Stakeholders!$AD$15,$E58&lt;&gt;Stakeholders!$AE$19)),1,0))</f>
        <v/>
      </c>
      <c r="O58" s="20">
        <f>IF($K58=0,0,IF(OR(AND($F58&lt;&gt;"",NOT(ISNUMBER($F58))),AND($G58&lt;&gt;"",NOT(ISNUMBER($G58))),AND(ISNUMBER($G58),$G58&gt;Stakeholders!$AA$6),AND($E58&lt;&gt;Stakeholders!$AE$19,$F58="",$G58="")),1,0))</f>
        <v/>
      </c>
      <c r="P58" s="20">
        <f>IF($K58=0,0,IF(OR(COUNTIF(Stakeholders!$AE$14:$AE$17,$E58)&gt;0,$E58=Stakeholders!$AE$19,AND(ISNUMBER($H58),$H58&lt;=Stakeholders!$AA$6+90),AND(ISNUMBER($G58),$G58&gt;=Stakeholders!$AA$6-90)),1,0))</f>
        <v/>
      </c>
      <c r="Q58" s="20">
        <f>IF(AND(ISNUMBER($H58),$H58&lt;Stakeholders!$AA$6),1,0)</f>
        <v/>
      </c>
      <c r="W58" s="20">
        <f>IF($K58=0,0,IF(OR($A58="",$L58&lt;&gt;1,$M58&lt;&gt;1,$N58=1,$O58=1),1,0))</f>
        <v/>
      </c>
    </row>
    <row r="59" ht="18" customHeight="1">
      <c r="A59" s="19" t="n"/>
      <c r="B59" s="18" t="n"/>
      <c r="C59" s="18" t="n"/>
      <c r="D59" s="18" t="n"/>
      <c r="E59" s="18" t="n"/>
      <c r="F59" s="12" t="n"/>
      <c r="G59" s="12" t="n"/>
      <c r="H59" s="15">
        <f>IF(OR($K59=0,$O59=1,$N59=1,$E59=Stakeholders!$AE$19),"",IF(AND(COUNTIF(Stakeholders!$AE$14:$AE$17,$E59)&gt;0,ISNUMBER($G59)),IF($E59=Stakeholders!$AE$14,$G59+7,IF($E59=Stakeholders!$AE$15,$G59+14,IF($E59=Stakeholders!$AE$16,EDATE($G59,1),EDATE($G59,3)))),IF(ISNUMBER($F59),IF(AND(ISNUMBER($G59),$G59&gt;=$F59),"",$F59),"")))</f>
        <v/>
      </c>
      <c r="I59" s="14">
        <f>IF($K59=0,"",IF($A59="","△ Name the message",IF($L59&lt;&gt;1,"△ To is blank, or matches nobody on Stakeholders",IF($M59=0,"△ Name who sends it",IF($M59=2,"△ Sent by isn't a name on Stakeholders",IF($N59=1,"△ Form or How often isn't on its list, or an announcement is on a schedule",IF($O59=1,"△ A date is missing or can't be read",IF($Q59=1,"△ "&amp;(Stakeholders!$AA$6-$H59)&amp;IF(Stakeholders!$AA$6-$H59=1," day late"," days late"),"○ Clear"))))))))</f>
        <v/>
      </c>
      <c r="K59" s="20">
        <f>IF(COUNTA($A59:$G59)&gt;0,1,0)</f>
        <v/>
      </c>
      <c r="L59" s="20">
        <f>IF($K59=0,"",IF($B59="",0,IF(OR(COUNTIF(Stakeholders!$A$14:$A$113,$B59)&gt;0,AND(LEFT($B59,LEN(Stakeholders!$AG$14))=Stakeholders!$AG$14,COUNTIF(Stakeholders!$C$14:$C$113,MID($B59,LEN(Stakeholders!$AG$14)+1,40))&gt;0)),1,0)))</f>
        <v/>
      </c>
      <c r="M59" s="20">
        <f>IF($K59=0,"",IF($D59="",0,IF(COUNTIF(Stakeholders!$A$14:$A$113,$D59)&gt;0,1,2)))</f>
        <v/>
      </c>
      <c r="N59" s="20">
        <f>IF($K59=0,0,IF(OR(COUNTIF(Stakeholders!$AD$14:$AD$18,$C59)=0,COUNTIF(Stakeholders!$AE$14:$AE$20,$E59)=0,AND($C59=Stakeholders!$AD$15,$E59&lt;&gt;Stakeholders!$AE$19)),1,0))</f>
        <v/>
      </c>
      <c r="O59" s="20">
        <f>IF($K59=0,0,IF(OR(AND($F59&lt;&gt;"",NOT(ISNUMBER($F59))),AND($G59&lt;&gt;"",NOT(ISNUMBER($G59))),AND(ISNUMBER($G59),$G59&gt;Stakeholders!$AA$6),AND($E59&lt;&gt;Stakeholders!$AE$19,$F59="",$G59="")),1,0))</f>
        <v/>
      </c>
      <c r="P59" s="20">
        <f>IF($K59=0,0,IF(OR(COUNTIF(Stakeholders!$AE$14:$AE$17,$E59)&gt;0,$E59=Stakeholders!$AE$19,AND(ISNUMBER($H59),$H59&lt;=Stakeholders!$AA$6+90),AND(ISNUMBER($G59),$G59&gt;=Stakeholders!$AA$6-90)),1,0))</f>
        <v/>
      </c>
      <c r="Q59" s="20">
        <f>IF(AND(ISNUMBER($H59),$H59&lt;Stakeholders!$AA$6),1,0)</f>
        <v/>
      </c>
      <c r="W59" s="20">
        <f>IF($K59=0,0,IF(OR($A59="",$L59&lt;&gt;1,$M59&lt;&gt;1,$N59=1,$O59=1),1,0))</f>
        <v/>
      </c>
    </row>
    <row r="60" ht="18" customHeight="1">
      <c r="A60" s="19" t="n"/>
      <c r="B60" s="18" t="n"/>
      <c r="C60" s="18" t="n"/>
      <c r="D60" s="18" t="n"/>
      <c r="E60" s="18" t="n"/>
      <c r="F60" s="12" t="n"/>
      <c r="G60" s="12" t="n"/>
      <c r="H60" s="15">
        <f>IF(OR($K60=0,$O60=1,$N60=1,$E60=Stakeholders!$AE$19),"",IF(AND(COUNTIF(Stakeholders!$AE$14:$AE$17,$E60)&gt;0,ISNUMBER($G60)),IF($E60=Stakeholders!$AE$14,$G60+7,IF($E60=Stakeholders!$AE$15,$G60+14,IF($E60=Stakeholders!$AE$16,EDATE($G60,1),EDATE($G60,3)))),IF(ISNUMBER($F60),IF(AND(ISNUMBER($G60),$G60&gt;=$F60),"",$F60),"")))</f>
        <v/>
      </c>
      <c r="I60" s="14">
        <f>IF($K60=0,"",IF($A60="","△ Name the message",IF($L60&lt;&gt;1,"△ To is blank, or matches nobody on Stakeholders",IF($M60=0,"△ Name who sends it",IF($M60=2,"△ Sent by isn't a name on Stakeholders",IF($N60=1,"△ Form or How often isn't on its list, or an announcement is on a schedule",IF($O60=1,"△ A date is missing or can't be read",IF($Q60=1,"△ "&amp;(Stakeholders!$AA$6-$H60)&amp;IF(Stakeholders!$AA$6-$H60=1," day late"," days late"),"○ Clear"))))))))</f>
        <v/>
      </c>
      <c r="K60" s="20">
        <f>IF(COUNTA($A60:$G60)&gt;0,1,0)</f>
        <v/>
      </c>
      <c r="L60" s="20">
        <f>IF($K60=0,"",IF($B60="",0,IF(OR(COUNTIF(Stakeholders!$A$14:$A$113,$B60)&gt;0,AND(LEFT($B60,LEN(Stakeholders!$AG$14))=Stakeholders!$AG$14,COUNTIF(Stakeholders!$C$14:$C$113,MID($B60,LEN(Stakeholders!$AG$14)+1,40))&gt;0)),1,0)))</f>
        <v/>
      </c>
      <c r="M60" s="20">
        <f>IF($K60=0,"",IF($D60="",0,IF(COUNTIF(Stakeholders!$A$14:$A$113,$D60)&gt;0,1,2)))</f>
        <v/>
      </c>
      <c r="N60" s="20">
        <f>IF($K60=0,0,IF(OR(COUNTIF(Stakeholders!$AD$14:$AD$18,$C60)=0,COUNTIF(Stakeholders!$AE$14:$AE$20,$E60)=0,AND($C60=Stakeholders!$AD$15,$E60&lt;&gt;Stakeholders!$AE$19)),1,0))</f>
        <v/>
      </c>
      <c r="O60" s="20">
        <f>IF($K60=0,0,IF(OR(AND($F60&lt;&gt;"",NOT(ISNUMBER($F60))),AND($G60&lt;&gt;"",NOT(ISNUMBER($G60))),AND(ISNUMBER($G60),$G60&gt;Stakeholders!$AA$6),AND($E60&lt;&gt;Stakeholders!$AE$19,$F60="",$G60="")),1,0))</f>
        <v/>
      </c>
      <c r="P60" s="20">
        <f>IF($K60=0,0,IF(OR(COUNTIF(Stakeholders!$AE$14:$AE$17,$E60)&gt;0,$E60=Stakeholders!$AE$19,AND(ISNUMBER($H60),$H60&lt;=Stakeholders!$AA$6+90),AND(ISNUMBER($G60),$G60&gt;=Stakeholders!$AA$6-90)),1,0))</f>
        <v/>
      </c>
      <c r="Q60" s="20">
        <f>IF(AND(ISNUMBER($H60),$H60&lt;Stakeholders!$AA$6),1,0)</f>
        <v/>
      </c>
      <c r="W60" s="20">
        <f>IF($K60=0,0,IF(OR($A60="",$L60&lt;&gt;1,$M60&lt;&gt;1,$N60=1,$O60=1),1,0))</f>
        <v/>
      </c>
    </row>
    <row r="61" ht="18" customHeight="1">
      <c r="A61" s="19" t="n"/>
      <c r="B61" s="18" t="n"/>
      <c r="C61" s="18" t="n"/>
      <c r="D61" s="18" t="n"/>
      <c r="E61" s="18" t="n"/>
      <c r="F61" s="12" t="n"/>
      <c r="G61" s="12" t="n"/>
      <c r="H61" s="15">
        <f>IF(OR($K61=0,$O61=1,$N61=1,$E61=Stakeholders!$AE$19),"",IF(AND(COUNTIF(Stakeholders!$AE$14:$AE$17,$E61)&gt;0,ISNUMBER($G61)),IF($E61=Stakeholders!$AE$14,$G61+7,IF($E61=Stakeholders!$AE$15,$G61+14,IF($E61=Stakeholders!$AE$16,EDATE($G61,1),EDATE($G61,3)))),IF(ISNUMBER($F61),IF(AND(ISNUMBER($G61),$G61&gt;=$F61),"",$F61),"")))</f>
        <v/>
      </c>
      <c r="I61" s="14">
        <f>IF($K61=0,"",IF($A61="","△ Name the message",IF($L61&lt;&gt;1,"△ To is blank, or matches nobody on Stakeholders",IF($M61=0,"△ Name who sends it",IF($M61=2,"△ Sent by isn't a name on Stakeholders",IF($N61=1,"△ Form or How often isn't on its list, or an announcement is on a schedule",IF($O61=1,"△ A date is missing or can't be read",IF($Q61=1,"△ "&amp;(Stakeholders!$AA$6-$H61)&amp;IF(Stakeholders!$AA$6-$H61=1," day late"," days late"),"○ Clear"))))))))</f>
        <v/>
      </c>
      <c r="K61" s="20">
        <f>IF(COUNTA($A61:$G61)&gt;0,1,0)</f>
        <v/>
      </c>
      <c r="L61" s="20">
        <f>IF($K61=0,"",IF($B61="",0,IF(OR(COUNTIF(Stakeholders!$A$14:$A$113,$B61)&gt;0,AND(LEFT($B61,LEN(Stakeholders!$AG$14))=Stakeholders!$AG$14,COUNTIF(Stakeholders!$C$14:$C$113,MID($B61,LEN(Stakeholders!$AG$14)+1,40))&gt;0)),1,0)))</f>
        <v/>
      </c>
      <c r="M61" s="20">
        <f>IF($K61=0,"",IF($D61="",0,IF(COUNTIF(Stakeholders!$A$14:$A$113,$D61)&gt;0,1,2)))</f>
        <v/>
      </c>
      <c r="N61" s="20">
        <f>IF($K61=0,0,IF(OR(COUNTIF(Stakeholders!$AD$14:$AD$18,$C61)=0,COUNTIF(Stakeholders!$AE$14:$AE$20,$E61)=0,AND($C61=Stakeholders!$AD$15,$E61&lt;&gt;Stakeholders!$AE$19)),1,0))</f>
        <v/>
      </c>
      <c r="O61" s="20">
        <f>IF($K61=0,0,IF(OR(AND($F61&lt;&gt;"",NOT(ISNUMBER($F61))),AND($G61&lt;&gt;"",NOT(ISNUMBER($G61))),AND(ISNUMBER($G61),$G61&gt;Stakeholders!$AA$6),AND($E61&lt;&gt;Stakeholders!$AE$19,$F61="",$G61="")),1,0))</f>
        <v/>
      </c>
      <c r="P61" s="20">
        <f>IF($K61=0,0,IF(OR(COUNTIF(Stakeholders!$AE$14:$AE$17,$E61)&gt;0,$E61=Stakeholders!$AE$19,AND(ISNUMBER($H61),$H61&lt;=Stakeholders!$AA$6+90),AND(ISNUMBER($G61),$G61&gt;=Stakeholders!$AA$6-90)),1,0))</f>
        <v/>
      </c>
      <c r="Q61" s="20">
        <f>IF(AND(ISNUMBER($H61),$H61&lt;Stakeholders!$AA$6),1,0)</f>
        <v/>
      </c>
      <c r="W61" s="20">
        <f>IF($K61=0,0,IF(OR($A61="",$L61&lt;&gt;1,$M61&lt;&gt;1,$N61=1,$O61=1),1,0))</f>
        <v/>
      </c>
    </row>
    <row r="62" ht="18" customHeight="1">
      <c r="A62" s="19" t="n"/>
      <c r="B62" s="18" t="n"/>
      <c r="C62" s="18" t="n"/>
      <c r="D62" s="18" t="n"/>
      <c r="E62" s="18" t="n"/>
      <c r="F62" s="12" t="n"/>
      <c r="G62" s="12" t="n"/>
      <c r="H62" s="15">
        <f>IF(OR($K62=0,$O62=1,$N62=1,$E62=Stakeholders!$AE$19),"",IF(AND(COUNTIF(Stakeholders!$AE$14:$AE$17,$E62)&gt;0,ISNUMBER($G62)),IF($E62=Stakeholders!$AE$14,$G62+7,IF($E62=Stakeholders!$AE$15,$G62+14,IF($E62=Stakeholders!$AE$16,EDATE($G62,1),EDATE($G62,3)))),IF(ISNUMBER($F62),IF(AND(ISNUMBER($G62),$G62&gt;=$F62),"",$F62),"")))</f>
        <v/>
      </c>
      <c r="I62" s="14">
        <f>IF($K62=0,"",IF($A62="","△ Name the message",IF($L62&lt;&gt;1,"△ To is blank, or matches nobody on Stakeholders",IF($M62=0,"△ Name who sends it",IF($M62=2,"△ Sent by isn't a name on Stakeholders",IF($N62=1,"△ Form or How often isn't on its list, or an announcement is on a schedule",IF($O62=1,"△ A date is missing or can't be read",IF($Q62=1,"△ "&amp;(Stakeholders!$AA$6-$H62)&amp;IF(Stakeholders!$AA$6-$H62=1," day late"," days late"),"○ Clear"))))))))</f>
        <v/>
      </c>
      <c r="K62" s="20">
        <f>IF(COUNTA($A62:$G62)&gt;0,1,0)</f>
        <v/>
      </c>
      <c r="L62" s="20">
        <f>IF($K62=0,"",IF($B62="",0,IF(OR(COUNTIF(Stakeholders!$A$14:$A$113,$B62)&gt;0,AND(LEFT($B62,LEN(Stakeholders!$AG$14))=Stakeholders!$AG$14,COUNTIF(Stakeholders!$C$14:$C$113,MID($B62,LEN(Stakeholders!$AG$14)+1,40))&gt;0)),1,0)))</f>
        <v/>
      </c>
      <c r="M62" s="20">
        <f>IF($K62=0,"",IF($D62="",0,IF(COUNTIF(Stakeholders!$A$14:$A$113,$D62)&gt;0,1,2)))</f>
        <v/>
      </c>
      <c r="N62" s="20">
        <f>IF($K62=0,0,IF(OR(COUNTIF(Stakeholders!$AD$14:$AD$18,$C62)=0,COUNTIF(Stakeholders!$AE$14:$AE$20,$E62)=0,AND($C62=Stakeholders!$AD$15,$E62&lt;&gt;Stakeholders!$AE$19)),1,0))</f>
        <v/>
      </c>
      <c r="O62" s="20">
        <f>IF($K62=0,0,IF(OR(AND($F62&lt;&gt;"",NOT(ISNUMBER($F62))),AND($G62&lt;&gt;"",NOT(ISNUMBER($G62))),AND(ISNUMBER($G62),$G62&gt;Stakeholders!$AA$6),AND($E62&lt;&gt;Stakeholders!$AE$19,$F62="",$G62="")),1,0))</f>
        <v/>
      </c>
      <c r="P62" s="20">
        <f>IF($K62=0,0,IF(OR(COUNTIF(Stakeholders!$AE$14:$AE$17,$E62)&gt;0,$E62=Stakeholders!$AE$19,AND(ISNUMBER($H62),$H62&lt;=Stakeholders!$AA$6+90),AND(ISNUMBER($G62),$G62&gt;=Stakeholders!$AA$6-90)),1,0))</f>
        <v/>
      </c>
      <c r="Q62" s="20">
        <f>IF(AND(ISNUMBER($H62),$H62&lt;Stakeholders!$AA$6),1,0)</f>
        <v/>
      </c>
      <c r="W62" s="20">
        <f>IF($K62=0,0,IF(OR($A62="",$L62&lt;&gt;1,$M62&lt;&gt;1,$N62=1,$O62=1),1,0))</f>
        <v/>
      </c>
    </row>
    <row r="63" ht="18" customHeight="1">
      <c r="A63" s="19" t="n"/>
      <c r="B63" s="18" t="n"/>
      <c r="C63" s="18" t="n"/>
      <c r="D63" s="18" t="n"/>
      <c r="E63" s="18" t="n"/>
      <c r="F63" s="12" t="n"/>
      <c r="G63" s="12" t="n"/>
      <c r="H63" s="15">
        <f>IF(OR($K63=0,$O63=1,$N63=1,$E63=Stakeholders!$AE$19),"",IF(AND(COUNTIF(Stakeholders!$AE$14:$AE$17,$E63)&gt;0,ISNUMBER($G63)),IF($E63=Stakeholders!$AE$14,$G63+7,IF($E63=Stakeholders!$AE$15,$G63+14,IF($E63=Stakeholders!$AE$16,EDATE($G63,1),EDATE($G63,3)))),IF(ISNUMBER($F63),IF(AND(ISNUMBER($G63),$G63&gt;=$F63),"",$F63),"")))</f>
        <v/>
      </c>
      <c r="I63" s="14">
        <f>IF($K63=0,"",IF($A63="","△ Name the message",IF($L63&lt;&gt;1,"△ To is blank, or matches nobody on Stakeholders",IF($M63=0,"△ Name who sends it",IF($M63=2,"△ Sent by isn't a name on Stakeholders",IF($N63=1,"△ Form or How often isn't on its list, or an announcement is on a schedule",IF($O63=1,"△ A date is missing or can't be read",IF($Q63=1,"△ "&amp;(Stakeholders!$AA$6-$H63)&amp;IF(Stakeholders!$AA$6-$H63=1," day late"," days late"),"○ Clear"))))))))</f>
        <v/>
      </c>
      <c r="K63" s="20">
        <f>IF(COUNTA($A63:$G63)&gt;0,1,0)</f>
        <v/>
      </c>
      <c r="L63" s="20">
        <f>IF($K63=0,"",IF($B63="",0,IF(OR(COUNTIF(Stakeholders!$A$14:$A$113,$B63)&gt;0,AND(LEFT($B63,LEN(Stakeholders!$AG$14))=Stakeholders!$AG$14,COUNTIF(Stakeholders!$C$14:$C$113,MID($B63,LEN(Stakeholders!$AG$14)+1,40))&gt;0)),1,0)))</f>
        <v/>
      </c>
      <c r="M63" s="20">
        <f>IF($K63=0,"",IF($D63="",0,IF(COUNTIF(Stakeholders!$A$14:$A$113,$D63)&gt;0,1,2)))</f>
        <v/>
      </c>
      <c r="N63" s="20">
        <f>IF($K63=0,0,IF(OR(COUNTIF(Stakeholders!$AD$14:$AD$18,$C63)=0,COUNTIF(Stakeholders!$AE$14:$AE$20,$E63)=0,AND($C63=Stakeholders!$AD$15,$E63&lt;&gt;Stakeholders!$AE$19)),1,0))</f>
        <v/>
      </c>
      <c r="O63" s="20">
        <f>IF($K63=0,0,IF(OR(AND($F63&lt;&gt;"",NOT(ISNUMBER($F63))),AND($G63&lt;&gt;"",NOT(ISNUMBER($G63))),AND(ISNUMBER($G63),$G63&gt;Stakeholders!$AA$6),AND($E63&lt;&gt;Stakeholders!$AE$19,$F63="",$G63="")),1,0))</f>
        <v/>
      </c>
      <c r="P63" s="20">
        <f>IF($K63=0,0,IF(OR(COUNTIF(Stakeholders!$AE$14:$AE$17,$E63)&gt;0,$E63=Stakeholders!$AE$19,AND(ISNUMBER($H63),$H63&lt;=Stakeholders!$AA$6+90),AND(ISNUMBER($G63),$G63&gt;=Stakeholders!$AA$6-90)),1,0))</f>
        <v/>
      </c>
      <c r="Q63" s="20">
        <f>IF(AND(ISNUMBER($H63),$H63&lt;Stakeholders!$AA$6),1,0)</f>
        <v/>
      </c>
      <c r="W63" s="20">
        <f>IF($K63=0,0,IF(OR($A63="",$L63&lt;&gt;1,$M63&lt;&gt;1,$N63=1,$O63=1),1,0))</f>
        <v/>
      </c>
    </row>
    <row r="64" ht="18" customHeight="1">
      <c r="A64" s="19" t="n"/>
      <c r="B64" s="18" t="n"/>
      <c r="C64" s="18" t="n"/>
      <c r="D64" s="18" t="n"/>
      <c r="E64" s="18" t="n"/>
      <c r="F64" s="12" t="n"/>
      <c r="G64" s="12" t="n"/>
      <c r="H64" s="15">
        <f>IF(OR($K64=0,$O64=1,$N64=1,$E64=Stakeholders!$AE$19),"",IF(AND(COUNTIF(Stakeholders!$AE$14:$AE$17,$E64)&gt;0,ISNUMBER($G64)),IF($E64=Stakeholders!$AE$14,$G64+7,IF($E64=Stakeholders!$AE$15,$G64+14,IF($E64=Stakeholders!$AE$16,EDATE($G64,1),EDATE($G64,3)))),IF(ISNUMBER($F64),IF(AND(ISNUMBER($G64),$G64&gt;=$F64),"",$F64),"")))</f>
        <v/>
      </c>
      <c r="I64" s="14">
        <f>IF($K64=0,"",IF($A64="","△ Name the message",IF($L64&lt;&gt;1,"△ To is blank, or matches nobody on Stakeholders",IF($M64=0,"△ Name who sends it",IF($M64=2,"△ Sent by isn't a name on Stakeholders",IF($N64=1,"△ Form or How often isn't on its list, or an announcement is on a schedule",IF($O64=1,"△ A date is missing or can't be read",IF($Q64=1,"△ "&amp;(Stakeholders!$AA$6-$H64)&amp;IF(Stakeholders!$AA$6-$H64=1," day late"," days late"),"○ Clear"))))))))</f>
        <v/>
      </c>
      <c r="K64" s="20">
        <f>IF(COUNTA($A64:$G64)&gt;0,1,0)</f>
        <v/>
      </c>
      <c r="L64" s="20">
        <f>IF($K64=0,"",IF($B64="",0,IF(OR(COUNTIF(Stakeholders!$A$14:$A$113,$B64)&gt;0,AND(LEFT($B64,LEN(Stakeholders!$AG$14))=Stakeholders!$AG$14,COUNTIF(Stakeholders!$C$14:$C$113,MID($B64,LEN(Stakeholders!$AG$14)+1,40))&gt;0)),1,0)))</f>
        <v/>
      </c>
      <c r="M64" s="20">
        <f>IF($K64=0,"",IF($D64="",0,IF(COUNTIF(Stakeholders!$A$14:$A$113,$D64)&gt;0,1,2)))</f>
        <v/>
      </c>
      <c r="N64" s="20">
        <f>IF($K64=0,0,IF(OR(COUNTIF(Stakeholders!$AD$14:$AD$18,$C64)=0,COUNTIF(Stakeholders!$AE$14:$AE$20,$E64)=0,AND($C64=Stakeholders!$AD$15,$E64&lt;&gt;Stakeholders!$AE$19)),1,0))</f>
        <v/>
      </c>
      <c r="O64" s="20">
        <f>IF($K64=0,0,IF(OR(AND($F64&lt;&gt;"",NOT(ISNUMBER($F64))),AND($G64&lt;&gt;"",NOT(ISNUMBER($G64))),AND(ISNUMBER($G64),$G64&gt;Stakeholders!$AA$6),AND($E64&lt;&gt;Stakeholders!$AE$19,$F64="",$G64="")),1,0))</f>
        <v/>
      </c>
      <c r="P64" s="20">
        <f>IF($K64=0,0,IF(OR(COUNTIF(Stakeholders!$AE$14:$AE$17,$E64)&gt;0,$E64=Stakeholders!$AE$19,AND(ISNUMBER($H64),$H64&lt;=Stakeholders!$AA$6+90),AND(ISNUMBER($G64),$G64&gt;=Stakeholders!$AA$6-90)),1,0))</f>
        <v/>
      </c>
      <c r="Q64" s="20">
        <f>IF(AND(ISNUMBER($H64),$H64&lt;Stakeholders!$AA$6),1,0)</f>
        <v/>
      </c>
      <c r="W64" s="20">
        <f>IF($K64=0,0,IF(OR($A64="",$L64&lt;&gt;1,$M64&lt;&gt;1,$N64=1,$O64=1),1,0))</f>
        <v/>
      </c>
    </row>
    <row r="65" ht="18" customHeight="1">
      <c r="A65" s="19" t="n"/>
      <c r="B65" s="18" t="n"/>
      <c r="C65" s="18" t="n"/>
      <c r="D65" s="18" t="n"/>
      <c r="E65" s="18" t="n"/>
      <c r="F65" s="12" t="n"/>
      <c r="G65" s="12" t="n"/>
      <c r="H65" s="15">
        <f>IF(OR($K65=0,$O65=1,$N65=1,$E65=Stakeholders!$AE$19),"",IF(AND(COUNTIF(Stakeholders!$AE$14:$AE$17,$E65)&gt;0,ISNUMBER($G65)),IF($E65=Stakeholders!$AE$14,$G65+7,IF($E65=Stakeholders!$AE$15,$G65+14,IF($E65=Stakeholders!$AE$16,EDATE($G65,1),EDATE($G65,3)))),IF(ISNUMBER($F65),IF(AND(ISNUMBER($G65),$G65&gt;=$F65),"",$F65),"")))</f>
        <v/>
      </c>
      <c r="I65" s="14">
        <f>IF($K65=0,"",IF($A65="","△ Name the message",IF($L65&lt;&gt;1,"△ To is blank, or matches nobody on Stakeholders",IF($M65=0,"△ Name who sends it",IF($M65=2,"△ Sent by isn't a name on Stakeholders",IF($N65=1,"△ Form or How often isn't on its list, or an announcement is on a schedule",IF($O65=1,"△ A date is missing or can't be read",IF($Q65=1,"△ "&amp;(Stakeholders!$AA$6-$H65)&amp;IF(Stakeholders!$AA$6-$H65=1," day late"," days late"),"○ Clear"))))))))</f>
        <v/>
      </c>
      <c r="K65" s="20">
        <f>IF(COUNTA($A65:$G65)&gt;0,1,0)</f>
        <v/>
      </c>
      <c r="L65" s="20">
        <f>IF($K65=0,"",IF($B65="",0,IF(OR(COUNTIF(Stakeholders!$A$14:$A$113,$B65)&gt;0,AND(LEFT($B65,LEN(Stakeholders!$AG$14))=Stakeholders!$AG$14,COUNTIF(Stakeholders!$C$14:$C$113,MID($B65,LEN(Stakeholders!$AG$14)+1,40))&gt;0)),1,0)))</f>
        <v/>
      </c>
      <c r="M65" s="20">
        <f>IF($K65=0,"",IF($D65="",0,IF(COUNTIF(Stakeholders!$A$14:$A$113,$D65)&gt;0,1,2)))</f>
        <v/>
      </c>
      <c r="N65" s="20">
        <f>IF($K65=0,0,IF(OR(COUNTIF(Stakeholders!$AD$14:$AD$18,$C65)=0,COUNTIF(Stakeholders!$AE$14:$AE$20,$E65)=0,AND($C65=Stakeholders!$AD$15,$E65&lt;&gt;Stakeholders!$AE$19)),1,0))</f>
        <v/>
      </c>
      <c r="O65" s="20">
        <f>IF($K65=0,0,IF(OR(AND($F65&lt;&gt;"",NOT(ISNUMBER($F65))),AND($G65&lt;&gt;"",NOT(ISNUMBER($G65))),AND(ISNUMBER($G65),$G65&gt;Stakeholders!$AA$6),AND($E65&lt;&gt;Stakeholders!$AE$19,$F65="",$G65="")),1,0))</f>
        <v/>
      </c>
      <c r="P65" s="20">
        <f>IF($K65=0,0,IF(OR(COUNTIF(Stakeholders!$AE$14:$AE$17,$E65)&gt;0,$E65=Stakeholders!$AE$19,AND(ISNUMBER($H65),$H65&lt;=Stakeholders!$AA$6+90),AND(ISNUMBER($G65),$G65&gt;=Stakeholders!$AA$6-90)),1,0))</f>
        <v/>
      </c>
      <c r="Q65" s="20">
        <f>IF(AND(ISNUMBER($H65),$H65&lt;Stakeholders!$AA$6),1,0)</f>
        <v/>
      </c>
      <c r="W65" s="20">
        <f>IF($K65=0,0,IF(OR($A65="",$L65&lt;&gt;1,$M65&lt;&gt;1,$N65=1,$O65=1),1,0))</f>
        <v/>
      </c>
    </row>
    <row r="66" ht="18" customHeight="1">
      <c r="A66" s="19" t="n"/>
      <c r="B66" s="18" t="n"/>
      <c r="C66" s="18" t="n"/>
      <c r="D66" s="18" t="n"/>
      <c r="E66" s="18" t="n"/>
      <c r="F66" s="12" t="n"/>
      <c r="G66" s="12" t="n"/>
      <c r="H66" s="15">
        <f>IF(OR($K66=0,$O66=1,$N66=1,$E66=Stakeholders!$AE$19),"",IF(AND(COUNTIF(Stakeholders!$AE$14:$AE$17,$E66)&gt;0,ISNUMBER($G66)),IF($E66=Stakeholders!$AE$14,$G66+7,IF($E66=Stakeholders!$AE$15,$G66+14,IF($E66=Stakeholders!$AE$16,EDATE($G66,1),EDATE($G66,3)))),IF(ISNUMBER($F66),IF(AND(ISNUMBER($G66),$G66&gt;=$F66),"",$F66),"")))</f>
        <v/>
      </c>
      <c r="I66" s="14">
        <f>IF($K66=0,"",IF($A66="","△ Name the message",IF($L66&lt;&gt;1,"△ To is blank, or matches nobody on Stakeholders",IF($M66=0,"△ Name who sends it",IF($M66=2,"△ Sent by isn't a name on Stakeholders",IF($N66=1,"△ Form or How often isn't on its list, or an announcement is on a schedule",IF($O66=1,"△ A date is missing or can't be read",IF($Q66=1,"△ "&amp;(Stakeholders!$AA$6-$H66)&amp;IF(Stakeholders!$AA$6-$H66=1," day late"," days late"),"○ Clear"))))))))</f>
        <v/>
      </c>
      <c r="K66" s="20">
        <f>IF(COUNTA($A66:$G66)&gt;0,1,0)</f>
        <v/>
      </c>
      <c r="L66" s="20">
        <f>IF($K66=0,"",IF($B66="",0,IF(OR(COUNTIF(Stakeholders!$A$14:$A$113,$B66)&gt;0,AND(LEFT($B66,LEN(Stakeholders!$AG$14))=Stakeholders!$AG$14,COUNTIF(Stakeholders!$C$14:$C$113,MID($B66,LEN(Stakeholders!$AG$14)+1,40))&gt;0)),1,0)))</f>
        <v/>
      </c>
      <c r="M66" s="20">
        <f>IF($K66=0,"",IF($D66="",0,IF(COUNTIF(Stakeholders!$A$14:$A$113,$D66)&gt;0,1,2)))</f>
        <v/>
      </c>
      <c r="N66" s="20">
        <f>IF($K66=0,0,IF(OR(COUNTIF(Stakeholders!$AD$14:$AD$18,$C66)=0,COUNTIF(Stakeholders!$AE$14:$AE$20,$E66)=0,AND($C66=Stakeholders!$AD$15,$E66&lt;&gt;Stakeholders!$AE$19)),1,0))</f>
        <v/>
      </c>
      <c r="O66" s="20">
        <f>IF($K66=0,0,IF(OR(AND($F66&lt;&gt;"",NOT(ISNUMBER($F66))),AND($G66&lt;&gt;"",NOT(ISNUMBER($G66))),AND(ISNUMBER($G66),$G66&gt;Stakeholders!$AA$6),AND($E66&lt;&gt;Stakeholders!$AE$19,$F66="",$G66="")),1,0))</f>
        <v/>
      </c>
      <c r="P66" s="20">
        <f>IF($K66=0,0,IF(OR(COUNTIF(Stakeholders!$AE$14:$AE$17,$E66)&gt;0,$E66=Stakeholders!$AE$19,AND(ISNUMBER($H66),$H66&lt;=Stakeholders!$AA$6+90),AND(ISNUMBER($G66),$G66&gt;=Stakeholders!$AA$6-90)),1,0))</f>
        <v/>
      </c>
      <c r="Q66" s="20">
        <f>IF(AND(ISNUMBER($H66),$H66&lt;Stakeholders!$AA$6),1,0)</f>
        <v/>
      </c>
      <c r="W66" s="20">
        <f>IF($K66=0,0,IF(OR($A66="",$L66&lt;&gt;1,$M66&lt;&gt;1,$N66=1,$O66=1),1,0))</f>
        <v/>
      </c>
    </row>
    <row r="67" ht="18" customHeight="1">
      <c r="A67" s="19" t="n"/>
      <c r="B67" s="18" t="n"/>
      <c r="C67" s="18" t="n"/>
      <c r="D67" s="18" t="n"/>
      <c r="E67" s="18" t="n"/>
      <c r="F67" s="12" t="n"/>
      <c r="G67" s="12" t="n"/>
      <c r="H67" s="15">
        <f>IF(OR($K67=0,$O67=1,$N67=1,$E67=Stakeholders!$AE$19),"",IF(AND(COUNTIF(Stakeholders!$AE$14:$AE$17,$E67)&gt;0,ISNUMBER($G67)),IF($E67=Stakeholders!$AE$14,$G67+7,IF($E67=Stakeholders!$AE$15,$G67+14,IF($E67=Stakeholders!$AE$16,EDATE($G67,1),EDATE($G67,3)))),IF(ISNUMBER($F67),IF(AND(ISNUMBER($G67),$G67&gt;=$F67),"",$F67),"")))</f>
        <v/>
      </c>
      <c r="I67" s="14">
        <f>IF($K67=0,"",IF($A67="","△ Name the message",IF($L67&lt;&gt;1,"△ To is blank, or matches nobody on Stakeholders",IF($M67=0,"△ Name who sends it",IF($M67=2,"△ Sent by isn't a name on Stakeholders",IF($N67=1,"△ Form or How often isn't on its list, or an announcement is on a schedule",IF($O67=1,"△ A date is missing or can't be read",IF($Q67=1,"△ "&amp;(Stakeholders!$AA$6-$H67)&amp;IF(Stakeholders!$AA$6-$H67=1," day late"," days late"),"○ Clear"))))))))</f>
        <v/>
      </c>
      <c r="K67" s="20">
        <f>IF(COUNTA($A67:$G67)&gt;0,1,0)</f>
        <v/>
      </c>
      <c r="L67" s="20">
        <f>IF($K67=0,"",IF($B67="",0,IF(OR(COUNTIF(Stakeholders!$A$14:$A$113,$B67)&gt;0,AND(LEFT($B67,LEN(Stakeholders!$AG$14))=Stakeholders!$AG$14,COUNTIF(Stakeholders!$C$14:$C$113,MID($B67,LEN(Stakeholders!$AG$14)+1,40))&gt;0)),1,0)))</f>
        <v/>
      </c>
      <c r="M67" s="20">
        <f>IF($K67=0,"",IF($D67="",0,IF(COUNTIF(Stakeholders!$A$14:$A$113,$D67)&gt;0,1,2)))</f>
        <v/>
      </c>
      <c r="N67" s="20">
        <f>IF($K67=0,0,IF(OR(COUNTIF(Stakeholders!$AD$14:$AD$18,$C67)=0,COUNTIF(Stakeholders!$AE$14:$AE$20,$E67)=0,AND($C67=Stakeholders!$AD$15,$E67&lt;&gt;Stakeholders!$AE$19)),1,0))</f>
        <v/>
      </c>
      <c r="O67" s="20">
        <f>IF($K67=0,0,IF(OR(AND($F67&lt;&gt;"",NOT(ISNUMBER($F67))),AND($G67&lt;&gt;"",NOT(ISNUMBER($G67))),AND(ISNUMBER($G67),$G67&gt;Stakeholders!$AA$6),AND($E67&lt;&gt;Stakeholders!$AE$19,$F67="",$G67="")),1,0))</f>
        <v/>
      </c>
      <c r="P67" s="20">
        <f>IF($K67=0,0,IF(OR(COUNTIF(Stakeholders!$AE$14:$AE$17,$E67)&gt;0,$E67=Stakeholders!$AE$19,AND(ISNUMBER($H67),$H67&lt;=Stakeholders!$AA$6+90),AND(ISNUMBER($G67),$G67&gt;=Stakeholders!$AA$6-90)),1,0))</f>
        <v/>
      </c>
      <c r="Q67" s="20">
        <f>IF(AND(ISNUMBER($H67),$H67&lt;Stakeholders!$AA$6),1,0)</f>
        <v/>
      </c>
      <c r="W67" s="20">
        <f>IF($K67=0,0,IF(OR($A67="",$L67&lt;&gt;1,$M67&lt;&gt;1,$N67=1,$O67=1),1,0))</f>
        <v/>
      </c>
    </row>
    <row r="68" ht="18" customHeight="1">
      <c r="A68" s="19" t="n"/>
      <c r="B68" s="18" t="n"/>
      <c r="C68" s="18" t="n"/>
      <c r="D68" s="18" t="n"/>
      <c r="E68" s="18" t="n"/>
      <c r="F68" s="12" t="n"/>
      <c r="G68" s="12" t="n"/>
      <c r="H68" s="15">
        <f>IF(OR($K68=0,$O68=1,$N68=1,$E68=Stakeholders!$AE$19),"",IF(AND(COUNTIF(Stakeholders!$AE$14:$AE$17,$E68)&gt;0,ISNUMBER($G68)),IF($E68=Stakeholders!$AE$14,$G68+7,IF($E68=Stakeholders!$AE$15,$G68+14,IF($E68=Stakeholders!$AE$16,EDATE($G68,1),EDATE($G68,3)))),IF(ISNUMBER($F68),IF(AND(ISNUMBER($G68),$G68&gt;=$F68),"",$F68),"")))</f>
        <v/>
      </c>
      <c r="I68" s="14">
        <f>IF($K68=0,"",IF($A68="","△ Name the message",IF($L68&lt;&gt;1,"△ To is blank, or matches nobody on Stakeholders",IF($M68=0,"△ Name who sends it",IF($M68=2,"△ Sent by isn't a name on Stakeholders",IF($N68=1,"△ Form or How often isn't on its list, or an announcement is on a schedule",IF($O68=1,"△ A date is missing or can't be read",IF($Q68=1,"△ "&amp;(Stakeholders!$AA$6-$H68)&amp;IF(Stakeholders!$AA$6-$H68=1," day late"," days late"),"○ Clear"))))))))</f>
        <v/>
      </c>
      <c r="K68" s="20">
        <f>IF(COUNTA($A68:$G68)&gt;0,1,0)</f>
        <v/>
      </c>
      <c r="L68" s="20">
        <f>IF($K68=0,"",IF($B68="",0,IF(OR(COUNTIF(Stakeholders!$A$14:$A$113,$B68)&gt;0,AND(LEFT($B68,LEN(Stakeholders!$AG$14))=Stakeholders!$AG$14,COUNTIF(Stakeholders!$C$14:$C$113,MID($B68,LEN(Stakeholders!$AG$14)+1,40))&gt;0)),1,0)))</f>
        <v/>
      </c>
      <c r="M68" s="20">
        <f>IF($K68=0,"",IF($D68="",0,IF(COUNTIF(Stakeholders!$A$14:$A$113,$D68)&gt;0,1,2)))</f>
        <v/>
      </c>
      <c r="N68" s="20">
        <f>IF($K68=0,0,IF(OR(COUNTIF(Stakeholders!$AD$14:$AD$18,$C68)=0,COUNTIF(Stakeholders!$AE$14:$AE$20,$E68)=0,AND($C68=Stakeholders!$AD$15,$E68&lt;&gt;Stakeholders!$AE$19)),1,0))</f>
        <v/>
      </c>
      <c r="O68" s="20">
        <f>IF($K68=0,0,IF(OR(AND($F68&lt;&gt;"",NOT(ISNUMBER($F68))),AND($G68&lt;&gt;"",NOT(ISNUMBER($G68))),AND(ISNUMBER($G68),$G68&gt;Stakeholders!$AA$6),AND($E68&lt;&gt;Stakeholders!$AE$19,$F68="",$G68="")),1,0))</f>
        <v/>
      </c>
      <c r="P68" s="20">
        <f>IF($K68=0,0,IF(OR(COUNTIF(Stakeholders!$AE$14:$AE$17,$E68)&gt;0,$E68=Stakeholders!$AE$19,AND(ISNUMBER($H68),$H68&lt;=Stakeholders!$AA$6+90),AND(ISNUMBER($G68),$G68&gt;=Stakeholders!$AA$6-90)),1,0))</f>
        <v/>
      </c>
      <c r="Q68" s="20">
        <f>IF(AND(ISNUMBER($H68),$H68&lt;Stakeholders!$AA$6),1,0)</f>
        <v/>
      </c>
      <c r="W68" s="20">
        <f>IF($K68=0,0,IF(OR($A68="",$L68&lt;&gt;1,$M68&lt;&gt;1,$N68=1,$O68=1),1,0))</f>
        <v/>
      </c>
    </row>
    <row r="69" ht="18" customHeight="1">
      <c r="A69" s="19" t="n"/>
      <c r="B69" s="18" t="n"/>
      <c r="C69" s="18" t="n"/>
      <c r="D69" s="18" t="n"/>
      <c r="E69" s="18" t="n"/>
      <c r="F69" s="12" t="n"/>
      <c r="G69" s="12" t="n"/>
      <c r="H69" s="15">
        <f>IF(OR($K69=0,$O69=1,$N69=1,$E69=Stakeholders!$AE$19),"",IF(AND(COUNTIF(Stakeholders!$AE$14:$AE$17,$E69)&gt;0,ISNUMBER($G69)),IF($E69=Stakeholders!$AE$14,$G69+7,IF($E69=Stakeholders!$AE$15,$G69+14,IF($E69=Stakeholders!$AE$16,EDATE($G69,1),EDATE($G69,3)))),IF(ISNUMBER($F69),IF(AND(ISNUMBER($G69),$G69&gt;=$F69),"",$F69),"")))</f>
        <v/>
      </c>
      <c r="I69" s="14">
        <f>IF($K69=0,"",IF($A69="","△ Name the message",IF($L69&lt;&gt;1,"△ To is blank, or matches nobody on Stakeholders",IF($M69=0,"△ Name who sends it",IF($M69=2,"△ Sent by isn't a name on Stakeholders",IF($N69=1,"△ Form or How often isn't on its list, or an announcement is on a schedule",IF($O69=1,"△ A date is missing or can't be read",IF($Q69=1,"△ "&amp;(Stakeholders!$AA$6-$H69)&amp;IF(Stakeholders!$AA$6-$H69=1," day late"," days late"),"○ Clear"))))))))</f>
        <v/>
      </c>
      <c r="K69" s="20">
        <f>IF(COUNTA($A69:$G69)&gt;0,1,0)</f>
        <v/>
      </c>
      <c r="L69" s="20">
        <f>IF($K69=0,"",IF($B69="",0,IF(OR(COUNTIF(Stakeholders!$A$14:$A$113,$B69)&gt;0,AND(LEFT($B69,LEN(Stakeholders!$AG$14))=Stakeholders!$AG$14,COUNTIF(Stakeholders!$C$14:$C$113,MID($B69,LEN(Stakeholders!$AG$14)+1,40))&gt;0)),1,0)))</f>
        <v/>
      </c>
      <c r="M69" s="20">
        <f>IF($K69=0,"",IF($D69="",0,IF(COUNTIF(Stakeholders!$A$14:$A$113,$D69)&gt;0,1,2)))</f>
        <v/>
      </c>
      <c r="N69" s="20">
        <f>IF($K69=0,0,IF(OR(COUNTIF(Stakeholders!$AD$14:$AD$18,$C69)=0,COUNTIF(Stakeholders!$AE$14:$AE$20,$E69)=0,AND($C69=Stakeholders!$AD$15,$E69&lt;&gt;Stakeholders!$AE$19)),1,0))</f>
        <v/>
      </c>
      <c r="O69" s="20">
        <f>IF($K69=0,0,IF(OR(AND($F69&lt;&gt;"",NOT(ISNUMBER($F69))),AND($G69&lt;&gt;"",NOT(ISNUMBER($G69))),AND(ISNUMBER($G69),$G69&gt;Stakeholders!$AA$6),AND($E69&lt;&gt;Stakeholders!$AE$19,$F69="",$G69="")),1,0))</f>
        <v/>
      </c>
      <c r="P69" s="20">
        <f>IF($K69=0,0,IF(OR(COUNTIF(Stakeholders!$AE$14:$AE$17,$E69)&gt;0,$E69=Stakeholders!$AE$19,AND(ISNUMBER($H69),$H69&lt;=Stakeholders!$AA$6+90),AND(ISNUMBER($G69),$G69&gt;=Stakeholders!$AA$6-90)),1,0))</f>
        <v/>
      </c>
      <c r="Q69" s="20">
        <f>IF(AND(ISNUMBER($H69),$H69&lt;Stakeholders!$AA$6),1,0)</f>
        <v/>
      </c>
      <c r="W69" s="20">
        <f>IF($K69=0,0,IF(OR($A69="",$L69&lt;&gt;1,$M69&lt;&gt;1,$N69=1,$O69=1),1,0))</f>
        <v/>
      </c>
    </row>
    <row r="70" ht="18" customHeight="1">
      <c r="A70" s="19" t="n"/>
      <c r="B70" s="18" t="n"/>
      <c r="C70" s="18" t="n"/>
      <c r="D70" s="18" t="n"/>
      <c r="E70" s="18" t="n"/>
      <c r="F70" s="12" t="n"/>
      <c r="G70" s="12" t="n"/>
      <c r="H70" s="15">
        <f>IF(OR($K70=0,$O70=1,$N70=1,$E70=Stakeholders!$AE$19),"",IF(AND(COUNTIF(Stakeholders!$AE$14:$AE$17,$E70)&gt;0,ISNUMBER($G70)),IF($E70=Stakeholders!$AE$14,$G70+7,IF($E70=Stakeholders!$AE$15,$G70+14,IF($E70=Stakeholders!$AE$16,EDATE($G70,1),EDATE($G70,3)))),IF(ISNUMBER($F70),IF(AND(ISNUMBER($G70),$G70&gt;=$F70),"",$F70),"")))</f>
        <v/>
      </c>
      <c r="I70" s="14">
        <f>IF($K70=0,"",IF($A70="","△ Name the message",IF($L70&lt;&gt;1,"△ To is blank, or matches nobody on Stakeholders",IF($M70=0,"△ Name who sends it",IF($M70=2,"△ Sent by isn't a name on Stakeholders",IF($N70=1,"△ Form or How often isn't on its list, or an announcement is on a schedule",IF($O70=1,"△ A date is missing or can't be read",IF($Q70=1,"△ "&amp;(Stakeholders!$AA$6-$H70)&amp;IF(Stakeholders!$AA$6-$H70=1," day late"," days late"),"○ Clear"))))))))</f>
        <v/>
      </c>
      <c r="K70" s="20">
        <f>IF(COUNTA($A70:$G70)&gt;0,1,0)</f>
        <v/>
      </c>
      <c r="L70" s="20">
        <f>IF($K70=0,"",IF($B70="",0,IF(OR(COUNTIF(Stakeholders!$A$14:$A$113,$B70)&gt;0,AND(LEFT($B70,LEN(Stakeholders!$AG$14))=Stakeholders!$AG$14,COUNTIF(Stakeholders!$C$14:$C$113,MID($B70,LEN(Stakeholders!$AG$14)+1,40))&gt;0)),1,0)))</f>
        <v/>
      </c>
      <c r="M70" s="20">
        <f>IF($K70=0,"",IF($D70="",0,IF(COUNTIF(Stakeholders!$A$14:$A$113,$D70)&gt;0,1,2)))</f>
        <v/>
      </c>
      <c r="N70" s="20">
        <f>IF($K70=0,0,IF(OR(COUNTIF(Stakeholders!$AD$14:$AD$18,$C70)=0,COUNTIF(Stakeholders!$AE$14:$AE$20,$E70)=0,AND($C70=Stakeholders!$AD$15,$E70&lt;&gt;Stakeholders!$AE$19)),1,0))</f>
        <v/>
      </c>
      <c r="O70" s="20">
        <f>IF($K70=0,0,IF(OR(AND($F70&lt;&gt;"",NOT(ISNUMBER($F70))),AND($G70&lt;&gt;"",NOT(ISNUMBER($G70))),AND(ISNUMBER($G70),$G70&gt;Stakeholders!$AA$6),AND($E70&lt;&gt;Stakeholders!$AE$19,$F70="",$G70="")),1,0))</f>
        <v/>
      </c>
      <c r="P70" s="20">
        <f>IF($K70=0,0,IF(OR(COUNTIF(Stakeholders!$AE$14:$AE$17,$E70)&gt;0,$E70=Stakeholders!$AE$19,AND(ISNUMBER($H70),$H70&lt;=Stakeholders!$AA$6+90),AND(ISNUMBER($G70),$G70&gt;=Stakeholders!$AA$6-90)),1,0))</f>
        <v/>
      </c>
      <c r="Q70" s="20">
        <f>IF(AND(ISNUMBER($H70),$H70&lt;Stakeholders!$AA$6),1,0)</f>
        <v/>
      </c>
      <c r="W70" s="20">
        <f>IF($K70=0,0,IF(OR($A70="",$L70&lt;&gt;1,$M70&lt;&gt;1,$N70=1,$O70=1),1,0))</f>
        <v/>
      </c>
    </row>
    <row r="71" ht="18" customHeight="1">
      <c r="A71" s="19" t="n"/>
      <c r="B71" s="18" t="n"/>
      <c r="C71" s="18" t="n"/>
      <c r="D71" s="18" t="n"/>
      <c r="E71" s="18" t="n"/>
      <c r="F71" s="12" t="n"/>
      <c r="G71" s="12" t="n"/>
      <c r="H71" s="15">
        <f>IF(OR($K71=0,$O71=1,$N71=1,$E71=Stakeholders!$AE$19),"",IF(AND(COUNTIF(Stakeholders!$AE$14:$AE$17,$E71)&gt;0,ISNUMBER($G71)),IF($E71=Stakeholders!$AE$14,$G71+7,IF($E71=Stakeholders!$AE$15,$G71+14,IF($E71=Stakeholders!$AE$16,EDATE($G71,1),EDATE($G71,3)))),IF(ISNUMBER($F71),IF(AND(ISNUMBER($G71),$G71&gt;=$F71),"",$F71),"")))</f>
        <v/>
      </c>
      <c r="I71" s="14">
        <f>IF($K71=0,"",IF($A71="","△ Name the message",IF($L71&lt;&gt;1,"△ To is blank, or matches nobody on Stakeholders",IF($M71=0,"△ Name who sends it",IF($M71=2,"△ Sent by isn't a name on Stakeholders",IF($N71=1,"△ Form or How often isn't on its list, or an announcement is on a schedule",IF($O71=1,"△ A date is missing or can't be read",IF($Q71=1,"△ "&amp;(Stakeholders!$AA$6-$H71)&amp;IF(Stakeholders!$AA$6-$H71=1," day late"," days late"),"○ Clear"))))))))</f>
        <v/>
      </c>
      <c r="K71" s="20">
        <f>IF(COUNTA($A71:$G71)&gt;0,1,0)</f>
        <v/>
      </c>
      <c r="L71" s="20">
        <f>IF($K71=0,"",IF($B71="",0,IF(OR(COUNTIF(Stakeholders!$A$14:$A$113,$B71)&gt;0,AND(LEFT($B71,LEN(Stakeholders!$AG$14))=Stakeholders!$AG$14,COUNTIF(Stakeholders!$C$14:$C$113,MID($B71,LEN(Stakeholders!$AG$14)+1,40))&gt;0)),1,0)))</f>
        <v/>
      </c>
      <c r="M71" s="20">
        <f>IF($K71=0,"",IF($D71="",0,IF(COUNTIF(Stakeholders!$A$14:$A$113,$D71)&gt;0,1,2)))</f>
        <v/>
      </c>
      <c r="N71" s="20">
        <f>IF($K71=0,0,IF(OR(COUNTIF(Stakeholders!$AD$14:$AD$18,$C71)=0,COUNTIF(Stakeholders!$AE$14:$AE$20,$E71)=0,AND($C71=Stakeholders!$AD$15,$E71&lt;&gt;Stakeholders!$AE$19)),1,0))</f>
        <v/>
      </c>
      <c r="O71" s="20">
        <f>IF($K71=0,0,IF(OR(AND($F71&lt;&gt;"",NOT(ISNUMBER($F71))),AND($G71&lt;&gt;"",NOT(ISNUMBER($G71))),AND(ISNUMBER($G71),$G71&gt;Stakeholders!$AA$6),AND($E71&lt;&gt;Stakeholders!$AE$19,$F71="",$G71="")),1,0))</f>
        <v/>
      </c>
      <c r="P71" s="20">
        <f>IF($K71=0,0,IF(OR(COUNTIF(Stakeholders!$AE$14:$AE$17,$E71)&gt;0,$E71=Stakeholders!$AE$19,AND(ISNUMBER($H71),$H71&lt;=Stakeholders!$AA$6+90),AND(ISNUMBER($G71),$G71&gt;=Stakeholders!$AA$6-90)),1,0))</f>
        <v/>
      </c>
      <c r="Q71" s="20">
        <f>IF(AND(ISNUMBER($H71),$H71&lt;Stakeholders!$AA$6),1,0)</f>
        <v/>
      </c>
      <c r="W71" s="20">
        <f>IF($K71=0,0,IF(OR($A71="",$L71&lt;&gt;1,$M71&lt;&gt;1,$N71=1,$O71=1),1,0))</f>
        <v/>
      </c>
    </row>
    <row r="72" ht="18" customHeight="1">
      <c r="A72" s="19" t="n"/>
      <c r="B72" s="18" t="n"/>
      <c r="C72" s="18" t="n"/>
      <c r="D72" s="18" t="n"/>
      <c r="E72" s="18" t="n"/>
      <c r="F72" s="12" t="n"/>
      <c r="G72" s="12" t="n"/>
      <c r="H72" s="15">
        <f>IF(OR($K72=0,$O72=1,$N72=1,$E72=Stakeholders!$AE$19),"",IF(AND(COUNTIF(Stakeholders!$AE$14:$AE$17,$E72)&gt;0,ISNUMBER($G72)),IF($E72=Stakeholders!$AE$14,$G72+7,IF($E72=Stakeholders!$AE$15,$G72+14,IF($E72=Stakeholders!$AE$16,EDATE($G72,1),EDATE($G72,3)))),IF(ISNUMBER($F72),IF(AND(ISNUMBER($G72),$G72&gt;=$F72),"",$F72),"")))</f>
        <v/>
      </c>
      <c r="I72" s="14">
        <f>IF($K72=0,"",IF($A72="","△ Name the message",IF($L72&lt;&gt;1,"△ To is blank, or matches nobody on Stakeholders",IF($M72=0,"△ Name who sends it",IF($M72=2,"△ Sent by isn't a name on Stakeholders",IF($N72=1,"△ Form or How often isn't on its list, or an announcement is on a schedule",IF($O72=1,"△ A date is missing or can't be read",IF($Q72=1,"△ "&amp;(Stakeholders!$AA$6-$H72)&amp;IF(Stakeholders!$AA$6-$H72=1," day late"," days late"),"○ Clear"))))))))</f>
        <v/>
      </c>
      <c r="K72" s="20">
        <f>IF(COUNTA($A72:$G72)&gt;0,1,0)</f>
        <v/>
      </c>
      <c r="L72" s="20">
        <f>IF($K72=0,"",IF($B72="",0,IF(OR(COUNTIF(Stakeholders!$A$14:$A$113,$B72)&gt;0,AND(LEFT($B72,LEN(Stakeholders!$AG$14))=Stakeholders!$AG$14,COUNTIF(Stakeholders!$C$14:$C$113,MID($B72,LEN(Stakeholders!$AG$14)+1,40))&gt;0)),1,0)))</f>
        <v/>
      </c>
      <c r="M72" s="20">
        <f>IF($K72=0,"",IF($D72="",0,IF(COUNTIF(Stakeholders!$A$14:$A$113,$D72)&gt;0,1,2)))</f>
        <v/>
      </c>
      <c r="N72" s="20">
        <f>IF($K72=0,0,IF(OR(COUNTIF(Stakeholders!$AD$14:$AD$18,$C72)=0,COUNTIF(Stakeholders!$AE$14:$AE$20,$E72)=0,AND($C72=Stakeholders!$AD$15,$E72&lt;&gt;Stakeholders!$AE$19)),1,0))</f>
        <v/>
      </c>
      <c r="O72" s="20">
        <f>IF($K72=0,0,IF(OR(AND($F72&lt;&gt;"",NOT(ISNUMBER($F72))),AND($G72&lt;&gt;"",NOT(ISNUMBER($G72))),AND(ISNUMBER($G72),$G72&gt;Stakeholders!$AA$6),AND($E72&lt;&gt;Stakeholders!$AE$19,$F72="",$G72="")),1,0))</f>
        <v/>
      </c>
      <c r="P72" s="20">
        <f>IF($K72=0,0,IF(OR(COUNTIF(Stakeholders!$AE$14:$AE$17,$E72)&gt;0,$E72=Stakeholders!$AE$19,AND(ISNUMBER($H72),$H72&lt;=Stakeholders!$AA$6+90),AND(ISNUMBER($G72),$G72&gt;=Stakeholders!$AA$6-90)),1,0))</f>
        <v/>
      </c>
      <c r="Q72" s="20">
        <f>IF(AND(ISNUMBER($H72),$H72&lt;Stakeholders!$AA$6),1,0)</f>
        <v/>
      </c>
      <c r="W72" s="20">
        <f>IF($K72=0,0,IF(OR($A72="",$L72&lt;&gt;1,$M72&lt;&gt;1,$N72=1,$O72=1),1,0))</f>
        <v/>
      </c>
    </row>
    <row r="73" ht="18" customHeight="1">
      <c r="A73" s="19" t="n"/>
      <c r="B73" s="18" t="n"/>
      <c r="C73" s="18" t="n"/>
      <c r="D73" s="18" t="n"/>
      <c r="E73" s="18" t="n"/>
      <c r="F73" s="12" t="n"/>
      <c r="G73" s="12" t="n"/>
      <c r="H73" s="15">
        <f>IF(OR($K73=0,$O73=1,$N73=1,$E73=Stakeholders!$AE$19),"",IF(AND(COUNTIF(Stakeholders!$AE$14:$AE$17,$E73)&gt;0,ISNUMBER($G73)),IF($E73=Stakeholders!$AE$14,$G73+7,IF($E73=Stakeholders!$AE$15,$G73+14,IF($E73=Stakeholders!$AE$16,EDATE($G73,1),EDATE($G73,3)))),IF(ISNUMBER($F73),IF(AND(ISNUMBER($G73),$G73&gt;=$F73),"",$F73),"")))</f>
        <v/>
      </c>
      <c r="I73" s="14">
        <f>IF($K73=0,"",IF($A73="","△ Name the message",IF($L73&lt;&gt;1,"△ To is blank, or matches nobody on Stakeholders",IF($M73=0,"△ Name who sends it",IF($M73=2,"△ Sent by isn't a name on Stakeholders",IF($N73=1,"△ Form or How often isn't on its list, or an announcement is on a schedule",IF($O73=1,"△ A date is missing or can't be read",IF($Q73=1,"△ "&amp;(Stakeholders!$AA$6-$H73)&amp;IF(Stakeholders!$AA$6-$H73=1," day late"," days late"),"○ Clear"))))))))</f>
        <v/>
      </c>
      <c r="K73" s="20">
        <f>IF(COUNTA($A73:$G73)&gt;0,1,0)</f>
        <v/>
      </c>
      <c r="L73" s="20">
        <f>IF($K73=0,"",IF($B73="",0,IF(OR(COUNTIF(Stakeholders!$A$14:$A$113,$B73)&gt;0,AND(LEFT($B73,LEN(Stakeholders!$AG$14))=Stakeholders!$AG$14,COUNTIF(Stakeholders!$C$14:$C$113,MID($B73,LEN(Stakeholders!$AG$14)+1,40))&gt;0)),1,0)))</f>
        <v/>
      </c>
      <c r="M73" s="20">
        <f>IF($K73=0,"",IF($D73="",0,IF(COUNTIF(Stakeholders!$A$14:$A$113,$D73)&gt;0,1,2)))</f>
        <v/>
      </c>
      <c r="N73" s="20">
        <f>IF($K73=0,0,IF(OR(COUNTIF(Stakeholders!$AD$14:$AD$18,$C73)=0,COUNTIF(Stakeholders!$AE$14:$AE$20,$E73)=0,AND($C73=Stakeholders!$AD$15,$E73&lt;&gt;Stakeholders!$AE$19)),1,0))</f>
        <v/>
      </c>
      <c r="O73" s="20">
        <f>IF($K73=0,0,IF(OR(AND($F73&lt;&gt;"",NOT(ISNUMBER($F73))),AND($G73&lt;&gt;"",NOT(ISNUMBER($G73))),AND(ISNUMBER($G73),$G73&gt;Stakeholders!$AA$6),AND($E73&lt;&gt;Stakeholders!$AE$19,$F73="",$G73="")),1,0))</f>
        <v/>
      </c>
      <c r="P73" s="20">
        <f>IF($K73=0,0,IF(OR(COUNTIF(Stakeholders!$AE$14:$AE$17,$E73)&gt;0,$E73=Stakeholders!$AE$19,AND(ISNUMBER($H73),$H73&lt;=Stakeholders!$AA$6+90),AND(ISNUMBER($G73),$G73&gt;=Stakeholders!$AA$6-90)),1,0))</f>
        <v/>
      </c>
      <c r="Q73" s="20">
        <f>IF(AND(ISNUMBER($H73),$H73&lt;Stakeholders!$AA$6),1,0)</f>
        <v/>
      </c>
      <c r="W73" s="20">
        <f>IF($K73=0,0,IF(OR($A73="",$L73&lt;&gt;1,$M73&lt;&gt;1,$N73=1,$O73=1),1,0))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A13:I73"/>
  <conditionalFormatting sqref="I14:I73">
    <cfRule type="expression" priority="1" dxfId="0" stopIfTrue="0">
      <formula>LEFT(I14,1)="△"</formula>
    </cfRule>
  </conditionalFormatting>
  <dataValidations count="6">
    <dataValidation sqref="B14:B73" showDropDown="0" showInputMessage="0" showErrorMessage="1" allowBlank="1" errorTitle="Check this entry" error="That isn't a name on Stakeholders or an Everyone: role. You can keep it, and the Line check will flag it." type="list" errorStyle="warning">
      <formula1>Stakeholders!$AF$14:$AF$121</formula1>
    </dataValidation>
    <dataValidation sqref="C14:C73" showDropDown="0" showInputMessage="0" showErrorMessage="1" allowBlank="1" errorTitle="Check this entry" error="Pick a form from the list." type="list" errorStyle="stop">
      <formula1>Stakeholders!$AD$14:$AD$18</formula1>
    </dataValidation>
    <dataValidation sqref="D14:D73" showDropDown="0" showInputMessage="0" showErrorMessage="1" allowBlank="1" errorTitle="Check this entry" error="That isn't a name on Stakeholders. You can keep it, and the Line check will flag it." type="list" errorStyle="warning">
      <formula1>Stakeholders!$A$14:$A$113</formula1>
    </dataValidation>
    <dataValidation sqref="E14:E73" showDropDown="0" showInputMessage="0" showErrorMessage="1" allowBlank="1" errorTitle="Check this entry" error="Pick how often from the list." type="list" errorStyle="stop">
      <formula1>Stakeholders!$AE$14:$AE$20</formula1>
    </dataValidation>
    <dataValidation sqref="F14:F73" showDropDown="0" showInputMessage="0" showErrorMessage="1" allowBlank="1" errorTitle="Check this entry" error="Type a date, such as 30 Jun 2027." type="custom" errorStyle="stop">
      <formula1>OR(F14="",ISNUMBER(F14))</formula1>
    </dataValidation>
    <dataValidation sqref="G14:G73" showDropDown="0" showInputMessage="0" showErrorMessage="1" allowBlank="1" errorTitle="Check this entry" error="Type a date no later than the file's date: As of on Stakeholders, or today." type="custom" errorStyle="stop">
      <formula1>OR(G14="",AND(ISNUMBER(G14),G14&lt;=Stakeholders!$AA$6))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113"/>
  <sheetViews>
    <sheetView showGridLines="0" tabSelected="0" workbookViewId="0">
      <selection activeCell="A1" sqref="A1"/>
    </sheetView>
  </sheetViews>
  <sheetFormatPr baseColWidth="8" defaultRowHeight="15"/>
  <cols>
    <col width="17" customWidth="1" min="1" max="1"/>
    <col width="32" customWidth="1" min="2" max="2"/>
    <col width="52" customWidth="1" min="3" max="3"/>
    <col width="30" customWidth="1" min="4" max="4"/>
    <col width="13" customWidth="1" min="5" max="5"/>
    <col width="13" customWidth="1" min="6" max="6"/>
    <col width="50" customWidth="1" min="7" max="7"/>
    <col width="44" customWidth="1" min="8" max="8"/>
    <col width="2" customWidth="1" min="9" max="9"/>
    <col hidden="1" outlineLevel="1" width="12" customWidth="1" min="10" max="17"/>
  </cols>
  <sheetData>
    <row r="1" ht="36" customHeight="1">
      <c r="B1" s="1" t="inlineStr">
        <is>
          <t>Asks</t>
        </is>
      </c>
    </row>
    <row r="2" ht="16" customHeight="1">
      <c r="A2" s="7">
        <f>Stakeholders!$A$2&amp;""</f>
        <v/>
      </c>
    </row>
    <row r="3" ht="18" customHeight="1"/>
    <row r="4" ht="6" customHeight="1"/>
    <row r="5" ht="6" customHeight="1"/>
    <row r="6" ht="6" customHeight="1"/>
    <row r="7" ht="6" customHeight="1"/>
    <row r="8" ht="6" customHeight="1"/>
    <row r="9" ht="6" customHeight="1"/>
    <row r="10" ht="6" customHeight="1"/>
    <row r="11" ht="6" customHeight="1"/>
    <row r="12" ht="18" customHeight="1">
      <c r="A12" s="8" t="inlineStr">
        <is>
          <t>ASKS</t>
        </is>
      </c>
      <c r="B12" s="8" t="n"/>
      <c r="C12" s="8" t="n"/>
      <c r="D12" s="8" t="n"/>
      <c r="E12" s="8" t="n"/>
      <c r="F12" s="8" t="n"/>
      <c r="G12" s="8" t="n"/>
      <c r="H12" s="8" t="n"/>
    </row>
    <row r="13" ht="30" customHeight="1">
      <c r="A13" s="16" t="inlineStr">
        <is>
          <t>Raised on</t>
        </is>
      </c>
      <c r="B13" s="16" t="inlineStr">
        <is>
          <t>Who asked</t>
        </is>
      </c>
      <c r="C13" s="16" t="inlineStr">
        <is>
          <t>What they asked or said</t>
        </is>
      </c>
      <c r="D13" s="16" t="inlineStr">
        <is>
          <t>Who answers</t>
        </is>
      </c>
      <c r="E13" s="17" t="inlineStr">
        <is>
          <t>Answer due</t>
        </is>
      </c>
      <c r="F13" s="16" t="inlineStr">
        <is>
          <t>Answered on</t>
        </is>
      </c>
      <c r="G13" s="16" t="inlineStr">
        <is>
          <t>What we told them, or did</t>
        </is>
      </c>
      <c r="H13" s="17" t="inlineStr">
        <is>
          <t>Row check</t>
        </is>
      </c>
      <c r="J13" s="17" t="inlineStr">
        <is>
          <t>Row in use (1 or 0)</t>
        </is>
      </c>
      <c r="K13" s="17" t="inlineStr">
        <is>
          <t>Who asked listed (1 or 0)</t>
        </is>
      </c>
      <c r="L13" s="17" t="inlineStr">
        <is>
          <t>Who answers listed (1 or 0)</t>
        </is>
      </c>
      <c r="M13" s="17" t="inlineStr">
        <is>
          <t>Dates readable (1 or 0)</t>
        </is>
      </c>
      <c r="N13" s="17" t="inlineStr">
        <is>
          <t>Waiting past due (1 or 0)</t>
        </is>
      </c>
      <c r="O13" s="17" t="inlineStr">
        <is>
          <t>Marked answered, nothing written (1 or 0)</t>
        </is>
      </c>
      <c r="P13" s="17" t="inlineStr">
        <is>
          <t>Fails check 6 (1 or 0)</t>
        </is>
      </c>
      <c r="Q13" s="17" t="inlineStr">
        <is>
          <t>Reply with no date (1 or 0)</t>
        </is>
      </c>
    </row>
    <row r="14" ht="18" customHeight="1">
      <c r="A14" s="12" t="n"/>
      <c r="B14" s="18" t="n"/>
      <c r="C14" s="19" t="n"/>
      <c r="D14" s="18" t="n"/>
      <c r="E14" s="15">
        <f>IF(OR($J14=0,$M14&lt;&gt;1),"",$A14+Stakeholders!$AA$7)</f>
        <v/>
      </c>
      <c r="F14" s="12" t="n"/>
      <c r="G14" s="19" t="n"/>
      <c r="H14" s="14">
        <f>IF($J14=0,"",IF($M14&lt;&gt;1,"△ A date is missing or can't be read",IF($C14="","△ Write what they asked",IF($K14&lt;&gt;1,"△ Who asked isn't a name on Stakeholders",IF($L14&lt;&gt;1,"△ Who answers is blank or isn't on Stakeholders",IF($O14=1,"△ Marked answered, with nothing written",IF($Q14=1,"△ A reply is written but Answered on is blank",IF($N14=1,"△ Waiting "&amp;(Stakeholders!$AA$6-$A14)&amp;" days, past the "&amp;Stakeholders!$AA$7&amp;" days to answer",IF($F14="","○ Open","○ Answered")))))))))</f>
        <v/>
      </c>
      <c r="J14" s="20">
        <f>IF(COUNTA($A14:$D14)+COUNTA($F14:$G14)&gt;0,1,0)</f>
        <v/>
      </c>
      <c r="K14" s="20">
        <f>IF($J14=0,"",IF(COUNTIF(Stakeholders!$A$14:$A$113,$B14)&gt;0,1,0))</f>
        <v/>
      </c>
      <c r="L14" s="20">
        <f>IF($J14=0,"",IF(COUNTIF(Stakeholders!$A$14:$A$113,$D14)&gt;0,1,0))</f>
        <v/>
      </c>
      <c r="M14" s="20">
        <f>IF($J14=0,"",IF(AND(ISNUMBER($A14),$A14&lt;=Stakeholders!$AA$6,OR($F14="",AND(ISNUMBER($F14),$F14&gt;=$A14,$F14&lt;=Stakeholders!$AA$6))),1,0))</f>
        <v/>
      </c>
      <c r="N14" s="20">
        <f>IF(AND($J14=1,$M14=1,$F14="",TRIM($G14)="",Stakeholders!$AA$6&gt;$E14),1,0)</f>
        <v/>
      </c>
      <c r="O14" s="20">
        <f>IF(AND($J14=1,$M14=1,ISNUMBER($F14),TRIM($G14)=""),1,0)</f>
        <v/>
      </c>
      <c r="P14" s="20">
        <f>IF($J14=0,0,IF(OR($C14="",$K14&lt;&gt;1,$L14&lt;&gt;1,$M14&lt;&gt;1,$Q14=1),1,0))</f>
        <v/>
      </c>
      <c r="Q14" s="20">
        <f>IF(AND($J14=1,$M14=1,$F14="",TRIM($G14)&lt;&gt;""),1,0)</f>
        <v/>
      </c>
    </row>
    <row r="15" ht="18" customHeight="1">
      <c r="A15" s="12" t="n"/>
      <c r="B15" s="18" t="n"/>
      <c r="C15" s="19" t="n"/>
      <c r="D15" s="18" t="n"/>
      <c r="E15" s="15">
        <f>IF(OR($J15=0,$M15&lt;&gt;1),"",$A15+Stakeholders!$AA$7)</f>
        <v/>
      </c>
      <c r="F15" s="12" t="n"/>
      <c r="G15" s="19" t="n"/>
      <c r="H15" s="14">
        <f>IF($J15=0,"",IF($M15&lt;&gt;1,"△ A date is missing or can't be read",IF($C15="","△ Write what they asked",IF($K15&lt;&gt;1,"△ Who asked isn't a name on Stakeholders",IF($L15&lt;&gt;1,"△ Who answers is blank or isn't on Stakeholders",IF($O15=1,"△ Marked answered, with nothing written",IF($Q15=1,"△ A reply is written but Answered on is blank",IF($N15=1,"△ Waiting "&amp;(Stakeholders!$AA$6-$A15)&amp;" days, past the "&amp;Stakeholders!$AA$7&amp;" days to answer",IF($F15="","○ Open","○ Answered")))))))))</f>
        <v/>
      </c>
      <c r="J15" s="20">
        <f>IF(COUNTA($A15:$D15)+COUNTA($F15:$G15)&gt;0,1,0)</f>
        <v/>
      </c>
      <c r="K15" s="20">
        <f>IF($J15=0,"",IF(COUNTIF(Stakeholders!$A$14:$A$113,$B15)&gt;0,1,0))</f>
        <v/>
      </c>
      <c r="L15" s="20">
        <f>IF($J15=0,"",IF(COUNTIF(Stakeholders!$A$14:$A$113,$D15)&gt;0,1,0))</f>
        <v/>
      </c>
      <c r="M15" s="20">
        <f>IF($J15=0,"",IF(AND(ISNUMBER($A15),$A15&lt;=Stakeholders!$AA$6,OR($F15="",AND(ISNUMBER($F15),$F15&gt;=$A15,$F15&lt;=Stakeholders!$AA$6))),1,0))</f>
        <v/>
      </c>
      <c r="N15" s="20">
        <f>IF(AND($J15=1,$M15=1,$F15="",TRIM($G15)="",Stakeholders!$AA$6&gt;$E15),1,0)</f>
        <v/>
      </c>
      <c r="O15" s="20">
        <f>IF(AND($J15=1,$M15=1,ISNUMBER($F15),TRIM($G15)=""),1,0)</f>
        <v/>
      </c>
      <c r="P15" s="20">
        <f>IF($J15=0,0,IF(OR($C15="",$K15&lt;&gt;1,$L15&lt;&gt;1,$M15&lt;&gt;1,$Q15=1),1,0))</f>
        <v/>
      </c>
      <c r="Q15" s="20">
        <f>IF(AND($J15=1,$M15=1,$F15="",TRIM($G15)&lt;&gt;""),1,0)</f>
        <v/>
      </c>
    </row>
    <row r="16" ht="18" customHeight="1">
      <c r="A16" s="12" t="n"/>
      <c r="B16" s="18" t="n"/>
      <c r="C16" s="19" t="n"/>
      <c r="D16" s="18" t="n"/>
      <c r="E16" s="15">
        <f>IF(OR($J16=0,$M16&lt;&gt;1),"",$A16+Stakeholders!$AA$7)</f>
        <v/>
      </c>
      <c r="F16" s="12" t="n"/>
      <c r="G16" s="19" t="n"/>
      <c r="H16" s="14">
        <f>IF($J16=0,"",IF($M16&lt;&gt;1,"△ A date is missing or can't be read",IF($C16="","△ Write what they asked",IF($K16&lt;&gt;1,"△ Who asked isn't a name on Stakeholders",IF($L16&lt;&gt;1,"△ Who answers is blank or isn't on Stakeholders",IF($O16=1,"△ Marked answered, with nothing written",IF($Q16=1,"△ A reply is written but Answered on is blank",IF($N16=1,"△ Waiting "&amp;(Stakeholders!$AA$6-$A16)&amp;" days, past the "&amp;Stakeholders!$AA$7&amp;" days to answer",IF($F16="","○ Open","○ Answered")))))))))</f>
        <v/>
      </c>
      <c r="J16" s="20">
        <f>IF(COUNTA($A16:$D16)+COUNTA($F16:$G16)&gt;0,1,0)</f>
        <v/>
      </c>
      <c r="K16" s="20">
        <f>IF($J16=0,"",IF(COUNTIF(Stakeholders!$A$14:$A$113,$B16)&gt;0,1,0))</f>
        <v/>
      </c>
      <c r="L16" s="20">
        <f>IF($J16=0,"",IF(COUNTIF(Stakeholders!$A$14:$A$113,$D16)&gt;0,1,0))</f>
        <v/>
      </c>
      <c r="M16" s="20">
        <f>IF($J16=0,"",IF(AND(ISNUMBER($A16),$A16&lt;=Stakeholders!$AA$6,OR($F16="",AND(ISNUMBER($F16),$F16&gt;=$A16,$F16&lt;=Stakeholders!$AA$6))),1,0))</f>
        <v/>
      </c>
      <c r="N16" s="20">
        <f>IF(AND($J16=1,$M16=1,$F16="",TRIM($G16)="",Stakeholders!$AA$6&gt;$E16),1,0)</f>
        <v/>
      </c>
      <c r="O16" s="20">
        <f>IF(AND($J16=1,$M16=1,ISNUMBER($F16),TRIM($G16)=""),1,0)</f>
        <v/>
      </c>
      <c r="P16" s="20">
        <f>IF($J16=0,0,IF(OR($C16="",$K16&lt;&gt;1,$L16&lt;&gt;1,$M16&lt;&gt;1,$Q16=1),1,0))</f>
        <v/>
      </c>
      <c r="Q16" s="20">
        <f>IF(AND($J16=1,$M16=1,$F16="",TRIM($G16)&lt;&gt;""),1,0)</f>
        <v/>
      </c>
    </row>
    <row r="17" ht="18" customHeight="1">
      <c r="A17" s="12" t="n"/>
      <c r="B17" s="18" t="n"/>
      <c r="C17" s="19" t="n"/>
      <c r="D17" s="18" t="n"/>
      <c r="E17" s="15">
        <f>IF(OR($J17=0,$M17&lt;&gt;1),"",$A17+Stakeholders!$AA$7)</f>
        <v/>
      </c>
      <c r="F17" s="12" t="n"/>
      <c r="G17" s="19" t="n"/>
      <c r="H17" s="14">
        <f>IF($J17=0,"",IF($M17&lt;&gt;1,"△ A date is missing or can't be read",IF($C17="","△ Write what they asked",IF($K17&lt;&gt;1,"△ Who asked isn't a name on Stakeholders",IF($L17&lt;&gt;1,"△ Who answers is blank or isn't on Stakeholders",IF($O17=1,"△ Marked answered, with nothing written",IF($Q17=1,"△ A reply is written but Answered on is blank",IF($N17=1,"△ Waiting "&amp;(Stakeholders!$AA$6-$A17)&amp;" days, past the "&amp;Stakeholders!$AA$7&amp;" days to answer",IF($F17="","○ Open","○ Answered")))))))))</f>
        <v/>
      </c>
      <c r="J17" s="20">
        <f>IF(COUNTA($A17:$D17)+COUNTA($F17:$G17)&gt;0,1,0)</f>
        <v/>
      </c>
      <c r="K17" s="20">
        <f>IF($J17=0,"",IF(COUNTIF(Stakeholders!$A$14:$A$113,$B17)&gt;0,1,0))</f>
        <v/>
      </c>
      <c r="L17" s="20">
        <f>IF($J17=0,"",IF(COUNTIF(Stakeholders!$A$14:$A$113,$D17)&gt;0,1,0))</f>
        <v/>
      </c>
      <c r="M17" s="20">
        <f>IF($J17=0,"",IF(AND(ISNUMBER($A17),$A17&lt;=Stakeholders!$AA$6,OR($F17="",AND(ISNUMBER($F17),$F17&gt;=$A17,$F17&lt;=Stakeholders!$AA$6))),1,0))</f>
        <v/>
      </c>
      <c r="N17" s="20">
        <f>IF(AND($J17=1,$M17=1,$F17="",TRIM($G17)="",Stakeholders!$AA$6&gt;$E17),1,0)</f>
        <v/>
      </c>
      <c r="O17" s="20">
        <f>IF(AND($J17=1,$M17=1,ISNUMBER($F17),TRIM($G17)=""),1,0)</f>
        <v/>
      </c>
      <c r="P17" s="20">
        <f>IF($J17=0,0,IF(OR($C17="",$K17&lt;&gt;1,$L17&lt;&gt;1,$M17&lt;&gt;1,$Q17=1),1,0))</f>
        <v/>
      </c>
      <c r="Q17" s="20">
        <f>IF(AND($J17=1,$M17=1,$F17="",TRIM($G17)&lt;&gt;""),1,0)</f>
        <v/>
      </c>
    </row>
    <row r="18" ht="18" customHeight="1">
      <c r="A18" s="12" t="n"/>
      <c r="B18" s="18" t="n"/>
      <c r="C18" s="19" t="n"/>
      <c r="D18" s="18" t="n"/>
      <c r="E18" s="15">
        <f>IF(OR($J18=0,$M18&lt;&gt;1),"",$A18+Stakeholders!$AA$7)</f>
        <v/>
      </c>
      <c r="F18" s="12" t="n"/>
      <c r="G18" s="19" t="n"/>
      <c r="H18" s="14">
        <f>IF($J18=0,"",IF($M18&lt;&gt;1,"△ A date is missing or can't be read",IF($C18="","△ Write what they asked",IF($K18&lt;&gt;1,"△ Who asked isn't a name on Stakeholders",IF($L18&lt;&gt;1,"△ Who answers is blank or isn't on Stakeholders",IF($O18=1,"△ Marked answered, with nothing written",IF($Q18=1,"△ A reply is written but Answered on is blank",IF($N18=1,"△ Waiting "&amp;(Stakeholders!$AA$6-$A18)&amp;" days, past the "&amp;Stakeholders!$AA$7&amp;" days to answer",IF($F18="","○ Open","○ Answered")))))))))</f>
        <v/>
      </c>
      <c r="J18" s="20">
        <f>IF(COUNTA($A18:$D18)+COUNTA($F18:$G18)&gt;0,1,0)</f>
        <v/>
      </c>
      <c r="K18" s="20">
        <f>IF($J18=0,"",IF(COUNTIF(Stakeholders!$A$14:$A$113,$B18)&gt;0,1,0))</f>
        <v/>
      </c>
      <c r="L18" s="20">
        <f>IF($J18=0,"",IF(COUNTIF(Stakeholders!$A$14:$A$113,$D18)&gt;0,1,0))</f>
        <v/>
      </c>
      <c r="M18" s="20">
        <f>IF($J18=0,"",IF(AND(ISNUMBER($A18),$A18&lt;=Stakeholders!$AA$6,OR($F18="",AND(ISNUMBER($F18),$F18&gt;=$A18,$F18&lt;=Stakeholders!$AA$6))),1,0))</f>
        <v/>
      </c>
      <c r="N18" s="20">
        <f>IF(AND($J18=1,$M18=1,$F18="",TRIM($G18)="",Stakeholders!$AA$6&gt;$E18),1,0)</f>
        <v/>
      </c>
      <c r="O18" s="20">
        <f>IF(AND($J18=1,$M18=1,ISNUMBER($F18),TRIM($G18)=""),1,0)</f>
        <v/>
      </c>
      <c r="P18" s="20">
        <f>IF($J18=0,0,IF(OR($C18="",$K18&lt;&gt;1,$L18&lt;&gt;1,$M18&lt;&gt;1,$Q18=1),1,0))</f>
        <v/>
      </c>
      <c r="Q18" s="20">
        <f>IF(AND($J18=1,$M18=1,$F18="",TRIM($G18)&lt;&gt;""),1,0)</f>
        <v/>
      </c>
    </row>
    <row r="19" ht="18" customHeight="1">
      <c r="A19" s="12" t="n"/>
      <c r="B19" s="18" t="n"/>
      <c r="C19" s="19" t="n"/>
      <c r="D19" s="18" t="n"/>
      <c r="E19" s="15">
        <f>IF(OR($J19=0,$M19&lt;&gt;1),"",$A19+Stakeholders!$AA$7)</f>
        <v/>
      </c>
      <c r="F19" s="12" t="n"/>
      <c r="G19" s="19" t="n"/>
      <c r="H19" s="14">
        <f>IF($J19=0,"",IF($M19&lt;&gt;1,"△ A date is missing or can't be read",IF($C19="","△ Write what they asked",IF($K19&lt;&gt;1,"△ Who asked isn't a name on Stakeholders",IF($L19&lt;&gt;1,"△ Who answers is blank or isn't on Stakeholders",IF($O19=1,"△ Marked answered, with nothing written",IF($Q19=1,"△ A reply is written but Answered on is blank",IF($N19=1,"△ Waiting "&amp;(Stakeholders!$AA$6-$A19)&amp;" days, past the "&amp;Stakeholders!$AA$7&amp;" days to answer",IF($F19="","○ Open","○ Answered")))))))))</f>
        <v/>
      </c>
      <c r="J19" s="20">
        <f>IF(COUNTA($A19:$D19)+COUNTA($F19:$G19)&gt;0,1,0)</f>
        <v/>
      </c>
      <c r="K19" s="20">
        <f>IF($J19=0,"",IF(COUNTIF(Stakeholders!$A$14:$A$113,$B19)&gt;0,1,0))</f>
        <v/>
      </c>
      <c r="L19" s="20">
        <f>IF($J19=0,"",IF(COUNTIF(Stakeholders!$A$14:$A$113,$D19)&gt;0,1,0))</f>
        <v/>
      </c>
      <c r="M19" s="20">
        <f>IF($J19=0,"",IF(AND(ISNUMBER($A19),$A19&lt;=Stakeholders!$AA$6,OR($F19="",AND(ISNUMBER($F19),$F19&gt;=$A19,$F19&lt;=Stakeholders!$AA$6))),1,0))</f>
        <v/>
      </c>
      <c r="N19" s="20">
        <f>IF(AND($J19=1,$M19=1,$F19="",TRIM($G19)="",Stakeholders!$AA$6&gt;$E19),1,0)</f>
        <v/>
      </c>
      <c r="O19" s="20">
        <f>IF(AND($J19=1,$M19=1,ISNUMBER($F19),TRIM($G19)=""),1,0)</f>
        <v/>
      </c>
      <c r="P19" s="20">
        <f>IF($J19=0,0,IF(OR($C19="",$K19&lt;&gt;1,$L19&lt;&gt;1,$M19&lt;&gt;1,$Q19=1),1,0))</f>
        <v/>
      </c>
      <c r="Q19" s="20">
        <f>IF(AND($J19=1,$M19=1,$F19="",TRIM($G19)&lt;&gt;""),1,0)</f>
        <v/>
      </c>
    </row>
    <row r="20" ht="18" customHeight="1">
      <c r="A20" s="12" t="n"/>
      <c r="B20" s="18" t="n"/>
      <c r="C20" s="19" t="n"/>
      <c r="D20" s="18" t="n"/>
      <c r="E20" s="15">
        <f>IF(OR($J20=0,$M20&lt;&gt;1),"",$A20+Stakeholders!$AA$7)</f>
        <v/>
      </c>
      <c r="F20" s="12" t="n"/>
      <c r="G20" s="19" t="n"/>
      <c r="H20" s="14">
        <f>IF($J20=0,"",IF($M20&lt;&gt;1,"△ A date is missing or can't be read",IF($C20="","△ Write what they asked",IF($K20&lt;&gt;1,"△ Who asked isn't a name on Stakeholders",IF($L20&lt;&gt;1,"△ Who answers is blank or isn't on Stakeholders",IF($O20=1,"△ Marked answered, with nothing written",IF($Q20=1,"△ A reply is written but Answered on is blank",IF($N20=1,"△ Waiting "&amp;(Stakeholders!$AA$6-$A20)&amp;" days, past the "&amp;Stakeholders!$AA$7&amp;" days to answer",IF($F20="","○ Open","○ Answered")))))))))</f>
        <v/>
      </c>
      <c r="J20" s="20">
        <f>IF(COUNTA($A20:$D20)+COUNTA($F20:$G20)&gt;0,1,0)</f>
        <v/>
      </c>
      <c r="K20" s="20">
        <f>IF($J20=0,"",IF(COUNTIF(Stakeholders!$A$14:$A$113,$B20)&gt;0,1,0))</f>
        <v/>
      </c>
      <c r="L20" s="20">
        <f>IF($J20=0,"",IF(COUNTIF(Stakeholders!$A$14:$A$113,$D20)&gt;0,1,0))</f>
        <v/>
      </c>
      <c r="M20" s="20">
        <f>IF($J20=0,"",IF(AND(ISNUMBER($A20),$A20&lt;=Stakeholders!$AA$6,OR($F20="",AND(ISNUMBER($F20),$F20&gt;=$A20,$F20&lt;=Stakeholders!$AA$6))),1,0))</f>
        <v/>
      </c>
      <c r="N20" s="20">
        <f>IF(AND($J20=1,$M20=1,$F20="",TRIM($G20)="",Stakeholders!$AA$6&gt;$E20),1,0)</f>
        <v/>
      </c>
      <c r="O20" s="20">
        <f>IF(AND($J20=1,$M20=1,ISNUMBER($F20),TRIM($G20)=""),1,0)</f>
        <v/>
      </c>
      <c r="P20" s="20">
        <f>IF($J20=0,0,IF(OR($C20="",$K20&lt;&gt;1,$L20&lt;&gt;1,$M20&lt;&gt;1,$Q20=1),1,0))</f>
        <v/>
      </c>
      <c r="Q20" s="20">
        <f>IF(AND($J20=1,$M20=1,$F20="",TRIM($G20)&lt;&gt;""),1,0)</f>
        <v/>
      </c>
    </row>
    <row r="21" ht="18" customHeight="1">
      <c r="A21" s="12" t="n"/>
      <c r="B21" s="18" t="n"/>
      <c r="C21" s="19" t="n"/>
      <c r="D21" s="18" t="n"/>
      <c r="E21" s="15">
        <f>IF(OR($J21=0,$M21&lt;&gt;1),"",$A21+Stakeholders!$AA$7)</f>
        <v/>
      </c>
      <c r="F21" s="12" t="n"/>
      <c r="G21" s="19" t="n"/>
      <c r="H21" s="14">
        <f>IF($J21=0,"",IF($M21&lt;&gt;1,"△ A date is missing or can't be read",IF($C21="","△ Write what they asked",IF($K21&lt;&gt;1,"△ Who asked isn't a name on Stakeholders",IF($L21&lt;&gt;1,"△ Who answers is blank or isn't on Stakeholders",IF($O21=1,"△ Marked answered, with nothing written",IF($Q21=1,"△ A reply is written but Answered on is blank",IF($N21=1,"△ Waiting "&amp;(Stakeholders!$AA$6-$A21)&amp;" days, past the "&amp;Stakeholders!$AA$7&amp;" days to answer",IF($F21="","○ Open","○ Answered")))))))))</f>
        <v/>
      </c>
      <c r="J21" s="20">
        <f>IF(COUNTA($A21:$D21)+COUNTA($F21:$G21)&gt;0,1,0)</f>
        <v/>
      </c>
      <c r="K21" s="20">
        <f>IF($J21=0,"",IF(COUNTIF(Stakeholders!$A$14:$A$113,$B21)&gt;0,1,0))</f>
        <v/>
      </c>
      <c r="L21" s="20">
        <f>IF($J21=0,"",IF(COUNTIF(Stakeholders!$A$14:$A$113,$D21)&gt;0,1,0))</f>
        <v/>
      </c>
      <c r="M21" s="20">
        <f>IF($J21=0,"",IF(AND(ISNUMBER($A21),$A21&lt;=Stakeholders!$AA$6,OR($F21="",AND(ISNUMBER($F21),$F21&gt;=$A21,$F21&lt;=Stakeholders!$AA$6))),1,0))</f>
        <v/>
      </c>
      <c r="N21" s="20">
        <f>IF(AND($J21=1,$M21=1,$F21="",TRIM($G21)="",Stakeholders!$AA$6&gt;$E21),1,0)</f>
        <v/>
      </c>
      <c r="O21" s="20">
        <f>IF(AND($J21=1,$M21=1,ISNUMBER($F21),TRIM($G21)=""),1,0)</f>
        <v/>
      </c>
      <c r="P21" s="20">
        <f>IF($J21=0,0,IF(OR($C21="",$K21&lt;&gt;1,$L21&lt;&gt;1,$M21&lt;&gt;1,$Q21=1),1,0))</f>
        <v/>
      </c>
      <c r="Q21" s="20">
        <f>IF(AND($J21=1,$M21=1,$F21="",TRIM($G21)&lt;&gt;""),1,0)</f>
        <v/>
      </c>
    </row>
    <row r="22" ht="18" customHeight="1">
      <c r="A22" s="12" t="n"/>
      <c r="B22" s="18" t="n"/>
      <c r="C22" s="19" t="n"/>
      <c r="D22" s="18" t="n"/>
      <c r="E22" s="15">
        <f>IF(OR($J22=0,$M22&lt;&gt;1),"",$A22+Stakeholders!$AA$7)</f>
        <v/>
      </c>
      <c r="F22" s="12" t="n"/>
      <c r="G22" s="19" t="n"/>
      <c r="H22" s="14">
        <f>IF($J22=0,"",IF($M22&lt;&gt;1,"△ A date is missing or can't be read",IF($C22="","△ Write what they asked",IF($K22&lt;&gt;1,"△ Who asked isn't a name on Stakeholders",IF($L22&lt;&gt;1,"△ Who answers is blank or isn't on Stakeholders",IF($O22=1,"△ Marked answered, with nothing written",IF($Q22=1,"△ A reply is written but Answered on is blank",IF($N22=1,"△ Waiting "&amp;(Stakeholders!$AA$6-$A22)&amp;" days, past the "&amp;Stakeholders!$AA$7&amp;" days to answer",IF($F22="","○ Open","○ Answered")))))))))</f>
        <v/>
      </c>
      <c r="J22" s="20">
        <f>IF(COUNTA($A22:$D22)+COUNTA($F22:$G22)&gt;0,1,0)</f>
        <v/>
      </c>
      <c r="K22" s="20">
        <f>IF($J22=0,"",IF(COUNTIF(Stakeholders!$A$14:$A$113,$B22)&gt;0,1,0))</f>
        <v/>
      </c>
      <c r="L22" s="20">
        <f>IF($J22=0,"",IF(COUNTIF(Stakeholders!$A$14:$A$113,$D22)&gt;0,1,0))</f>
        <v/>
      </c>
      <c r="M22" s="20">
        <f>IF($J22=0,"",IF(AND(ISNUMBER($A22),$A22&lt;=Stakeholders!$AA$6,OR($F22="",AND(ISNUMBER($F22),$F22&gt;=$A22,$F22&lt;=Stakeholders!$AA$6))),1,0))</f>
        <v/>
      </c>
      <c r="N22" s="20">
        <f>IF(AND($J22=1,$M22=1,$F22="",TRIM($G22)="",Stakeholders!$AA$6&gt;$E22),1,0)</f>
        <v/>
      </c>
      <c r="O22" s="20">
        <f>IF(AND($J22=1,$M22=1,ISNUMBER($F22),TRIM($G22)=""),1,0)</f>
        <v/>
      </c>
      <c r="P22" s="20">
        <f>IF($J22=0,0,IF(OR($C22="",$K22&lt;&gt;1,$L22&lt;&gt;1,$M22&lt;&gt;1,$Q22=1),1,0))</f>
        <v/>
      </c>
      <c r="Q22" s="20">
        <f>IF(AND($J22=1,$M22=1,$F22="",TRIM($G22)&lt;&gt;""),1,0)</f>
        <v/>
      </c>
    </row>
    <row r="23" ht="18" customHeight="1">
      <c r="A23" s="12" t="n"/>
      <c r="B23" s="18" t="n"/>
      <c r="C23" s="19" t="n"/>
      <c r="D23" s="18" t="n"/>
      <c r="E23" s="15">
        <f>IF(OR($J23=0,$M23&lt;&gt;1),"",$A23+Stakeholders!$AA$7)</f>
        <v/>
      </c>
      <c r="F23" s="12" t="n"/>
      <c r="G23" s="19" t="n"/>
      <c r="H23" s="14">
        <f>IF($J23=0,"",IF($M23&lt;&gt;1,"△ A date is missing or can't be read",IF($C23="","△ Write what they asked",IF($K23&lt;&gt;1,"△ Who asked isn't a name on Stakeholders",IF($L23&lt;&gt;1,"△ Who answers is blank or isn't on Stakeholders",IF($O23=1,"△ Marked answered, with nothing written",IF($Q23=1,"△ A reply is written but Answered on is blank",IF($N23=1,"△ Waiting "&amp;(Stakeholders!$AA$6-$A23)&amp;" days, past the "&amp;Stakeholders!$AA$7&amp;" days to answer",IF($F23="","○ Open","○ Answered")))))))))</f>
        <v/>
      </c>
      <c r="J23" s="20">
        <f>IF(COUNTA($A23:$D23)+COUNTA($F23:$G23)&gt;0,1,0)</f>
        <v/>
      </c>
      <c r="K23" s="20">
        <f>IF($J23=0,"",IF(COUNTIF(Stakeholders!$A$14:$A$113,$B23)&gt;0,1,0))</f>
        <v/>
      </c>
      <c r="L23" s="20">
        <f>IF($J23=0,"",IF(COUNTIF(Stakeholders!$A$14:$A$113,$D23)&gt;0,1,0))</f>
        <v/>
      </c>
      <c r="M23" s="20">
        <f>IF($J23=0,"",IF(AND(ISNUMBER($A23),$A23&lt;=Stakeholders!$AA$6,OR($F23="",AND(ISNUMBER($F23),$F23&gt;=$A23,$F23&lt;=Stakeholders!$AA$6))),1,0))</f>
        <v/>
      </c>
      <c r="N23" s="20">
        <f>IF(AND($J23=1,$M23=1,$F23="",TRIM($G23)="",Stakeholders!$AA$6&gt;$E23),1,0)</f>
        <v/>
      </c>
      <c r="O23" s="20">
        <f>IF(AND($J23=1,$M23=1,ISNUMBER($F23),TRIM($G23)=""),1,0)</f>
        <v/>
      </c>
      <c r="P23" s="20">
        <f>IF($J23=0,0,IF(OR($C23="",$K23&lt;&gt;1,$L23&lt;&gt;1,$M23&lt;&gt;1,$Q23=1),1,0))</f>
        <v/>
      </c>
      <c r="Q23" s="20">
        <f>IF(AND($J23=1,$M23=1,$F23="",TRIM($G23)&lt;&gt;""),1,0)</f>
        <v/>
      </c>
    </row>
    <row r="24" ht="18" customHeight="1">
      <c r="A24" s="12" t="n"/>
      <c r="B24" s="18" t="n"/>
      <c r="C24" s="19" t="n"/>
      <c r="D24" s="18" t="n"/>
      <c r="E24" s="15">
        <f>IF(OR($J24=0,$M24&lt;&gt;1),"",$A24+Stakeholders!$AA$7)</f>
        <v/>
      </c>
      <c r="F24" s="12" t="n"/>
      <c r="G24" s="19" t="n"/>
      <c r="H24" s="14">
        <f>IF($J24=0,"",IF($M24&lt;&gt;1,"△ A date is missing or can't be read",IF($C24="","△ Write what they asked",IF($K24&lt;&gt;1,"△ Who asked isn't a name on Stakeholders",IF($L24&lt;&gt;1,"△ Who answers is blank or isn't on Stakeholders",IF($O24=1,"△ Marked answered, with nothing written",IF($Q24=1,"△ A reply is written but Answered on is blank",IF($N24=1,"△ Waiting "&amp;(Stakeholders!$AA$6-$A24)&amp;" days, past the "&amp;Stakeholders!$AA$7&amp;" days to answer",IF($F24="","○ Open","○ Answered")))))))))</f>
        <v/>
      </c>
      <c r="J24" s="20">
        <f>IF(COUNTA($A24:$D24)+COUNTA($F24:$G24)&gt;0,1,0)</f>
        <v/>
      </c>
      <c r="K24" s="20">
        <f>IF($J24=0,"",IF(COUNTIF(Stakeholders!$A$14:$A$113,$B24)&gt;0,1,0))</f>
        <v/>
      </c>
      <c r="L24" s="20">
        <f>IF($J24=0,"",IF(COUNTIF(Stakeholders!$A$14:$A$113,$D24)&gt;0,1,0))</f>
        <v/>
      </c>
      <c r="M24" s="20">
        <f>IF($J24=0,"",IF(AND(ISNUMBER($A24),$A24&lt;=Stakeholders!$AA$6,OR($F24="",AND(ISNUMBER($F24),$F24&gt;=$A24,$F24&lt;=Stakeholders!$AA$6))),1,0))</f>
        <v/>
      </c>
      <c r="N24" s="20">
        <f>IF(AND($J24=1,$M24=1,$F24="",TRIM($G24)="",Stakeholders!$AA$6&gt;$E24),1,0)</f>
        <v/>
      </c>
      <c r="O24" s="20">
        <f>IF(AND($J24=1,$M24=1,ISNUMBER($F24),TRIM($G24)=""),1,0)</f>
        <v/>
      </c>
      <c r="P24" s="20">
        <f>IF($J24=0,0,IF(OR($C24="",$K24&lt;&gt;1,$L24&lt;&gt;1,$M24&lt;&gt;1,$Q24=1),1,0))</f>
        <v/>
      </c>
      <c r="Q24" s="20">
        <f>IF(AND($J24=1,$M24=1,$F24="",TRIM($G24)&lt;&gt;""),1,0)</f>
        <v/>
      </c>
    </row>
    <row r="25" ht="18" customHeight="1">
      <c r="A25" s="12" t="n"/>
      <c r="B25" s="18" t="n"/>
      <c r="C25" s="19" t="n"/>
      <c r="D25" s="18" t="n"/>
      <c r="E25" s="15">
        <f>IF(OR($J25=0,$M25&lt;&gt;1),"",$A25+Stakeholders!$AA$7)</f>
        <v/>
      </c>
      <c r="F25" s="12" t="n"/>
      <c r="G25" s="19" t="n"/>
      <c r="H25" s="14">
        <f>IF($J25=0,"",IF($M25&lt;&gt;1,"△ A date is missing or can't be read",IF($C25="","△ Write what they asked",IF($K25&lt;&gt;1,"△ Who asked isn't a name on Stakeholders",IF($L25&lt;&gt;1,"△ Who answers is blank or isn't on Stakeholders",IF($O25=1,"△ Marked answered, with nothing written",IF($Q25=1,"△ A reply is written but Answered on is blank",IF($N25=1,"△ Waiting "&amp;(Stakeholders!$AA$6-$A25)&amp;" days, past the "&amp;Stakeholders!$AA$7&amp;" days to answer",IF($F25="","○ Open","○ Answered")))))))))</f>
        <v/>
      </c>
      <c r="J25" s="20">
        <f>IF(COUNTA($A25:$D25)+COUNTA($F25:$G25)&gt;0,1,0)</f>
        <v/>
      </c>
      <c r="K25" s="20">
        <f>IF($J25=0,"",IF(COUNTIF(Stakeholders!$A$14:$A$113,$B25)&gt;0,1,0))</f>
        <v/>
      </c>
      <c r="L25" s="20">
        <f>IF($J25=0,"",IF(COUNTIF(Stakeholders!$A$14:$A$113,$D25)&gt;0,1,0))</f>
        <v/>
      </c>
      <c r="M25" s="20">
        <f>IF($J25=0,"",IF(AND(ISNUMBER($A25),$A25&lt;=Stakeholders!$AA$6,OR($F25="",AND(ISNUMBER($F25),$F25&gt;=$A25,$F25&lt;=Stakeholders!$AA$6))),1,0))</f>
        <v/>
      </c>
      <c r="N25" s="20">
        <f>IF(AND($J25=1,$M25=1,$F25="",TRIM($G25)="",Stakeholders!$AA$6&gt;$E25),1,0)</f>
        <v/>
      </c>
      <c r="O25" s="20">
        <f>IF(AND($J25=1,$M25=1,ISNUMBER($F25),TRIM($G25)=""),1,0)</f>
        <v/>
      </c>
      <c r="P25" s="20">
        <f>IF($J25=0,0,IF(OR($C25="",$K25&lt;&gt;1,$L25&lt;&gt;1,$M25&lt;&gt;1,$Q25=1),1,0))</f>
        <v/>
      </c>
      <c r="Q25" s="20">
        <f>IF(AND($J25=1,$M25=1,$F25="",TRIM($G25)&lt;&gt;""),1,0)</f>
        <v/>
      </c>
    </row>
    <row r="26" ht="18" customHeight="1">
      <c r="A26" s="12" t="n"/>
      <c r="B26" s="18" t="n"/>
      <c r="C26" s="19" t="n"/>
      <c r="D26" s="18" t="n"/>
      <c r="E26" s="15">
        <f>IF(OR($J26=0,$M26&lt;&gt;1),"",$A26+Stakeholders!$AA$7)</f>
        <v/>
      </c>
      <c r="F26" s="12" t="n"/>
      <c r="G26" s="19" t="n"/>
      <c r="H26" s="14">
        <f>IF($J26=0,"",IF($M26&lt;&gt;1,"△ A date is missing or can't be read",IF($C26="","△ Write what they asked",IF($K26&lt;&gt;1,"△ Who asked isn't a name on Stakeholders",IF($L26&lt;&gt;1,"△ Who answers is blank or isn't on Stakeholders",IF($O26=1,"△ Marked answered, with nothing written",IF($Q26=1,"△ A reply is written but Answered on is blank",IF($N26=1,"△ Waiting "&amp;(Stakeholders!$AA$6-$A26)&amp;" days, past the "&amp;Stakeholders!$AA$7&amp;" days to answer",IF($F26="","○ Open","○ Answered")))))))))</f>
        <v/>
      </c>
      <c r="J26" s="20">
        <f>IF(COUNTA($A26:$D26)+COUNTA($F26:$G26)&gt;0,1,0)</f>
        <v/>
      </c>
      <c r="K26" s="20">
        <f>IF($J26=0,"",IF(COUNTIF(Stakeholders!$A$14:$A$113,$B26)&gt;0,1,0))</f>
        <v/>
      </c>
      <c r="L26" s="20">
        <f>IF($J26=0,"",IF(COUNTIF(Stakeholders!$A$14:$A$113,$D26)&gt;0,1,0))</f>
        <v/>
      </c>
      <c r="M26" s="20">
        <f>IF($J26=0,"",IF(AND(ISNUMBER($A26),$A26&lt;=Stakeholders!$AA$6,OR($F26="",AND(ISNUMBER($F26),$F26&gt;=$A26,$F26&lt;=Stakeholders!$AA$6))),1,0))</f>
        <v/>
      </c>
      <c r="N26" s="20">
        <f>IF(AND($J26=1,$M26=1,$F26="",TRIM($G26)="",Stakeholders!$AA$6&gt;$E26),1,0)</f>
        <v/>
      </c>
      <c r="O26" s="20">
        <f>IF(AND($J26=1,$M26=1,ISNUMBER($F26),TRIM($G26)=""),1,0)</f>
        <v/>
      </c>
      <c r="P26" s="20">
        <f>IF($J26=0,0,IF(OR($C26="",$K26&lt;&gt;1,$L26&lt;&gt;1,$M26&lt;&gt;1,$Q26=1),1,0))</f>
        <v/>
      </c>
      <c r="Q26" s="20">
        <f>IF(AND($J26=1,$M26=1,$F26="",TRIM($G26)&lt;&gt;""),1,0)</f>
        <v/>
      </c>
    </row>
    <row r="27" ht="18" customHeight="1">
      <c r="A27" s="12" t="n"/>
      <c r="B27" s="18" t="n"/>
      <c r="C27" s="19" t="n"/>
      <c r="D27" s="18" t="n"/>
      <c r="E27" s="15">
        <f>IF(OR($J27=0,$M27&lt;&gt;1),"",$A27+Stakeholders!$AA$7)</f>
        <v/>
      </c>
      <c r="F27" s="12" t="n"/>
      <c r="G27" s="19" t="n"/>
      <c r="H27" s="14">
        <f>IF($J27=0,"",IF($M27&lt;&gt;1,"△ A date is missing or can't be read",IF($C27="","△ Write what they asked",IF($K27&lt;&gt;1,"△ Who asked isn't a name on Stakeholders",IF($L27&lt;&gt;1,"△ Who answers is blank or isn't on Stakeholders",IF($O27=1,"△ Marked answered, with nothing written",IF($Q27=1,"△ A reply is written but Answered on is blank",IF($N27=1,"△ Waiting "&amp;(Stakeholders!$AA$6-$A27)&amp;" days, past the "&amp;Stakeholders!$AA$7&amp;" days to answer",IF($F27="","○ Open","○ Answered")))))))))</f>
        <v/>
      </c>
      <c r="J27" s="20">
        <f>IF(COUNTA($A27:$D27)+COUNTA($F27:$G27)&gt;0,1,0)</f>
        <v/>
      </c>
      <c r="K27" s="20">
        <f>IF($J27=0,"",IF(COUNTIF(Stakeholders!$A$14:$A$113,$B27)&gt;0,1,0))</f>
        <v/>
      </c>
      <c r="L27" s="20">
        <f>IF($J27=0,"",IF(COUNTIF(Stakeholders!$A$14:$A$113,$D27)&gt;0,1,0))</f>
        <v/>
      </c>
      <c r="M27" s="20">
        <f>IF($J27=0,"",IF(AND(ISNUMBER($A27),$A27&lt;=Stakeholders!$AA$6,OR($F27="",AND(ISNUMBER($F27),$F27&gt;=$A27,$F27&lt;=Stakeholders!$AA$6))),1,0))</f>
        <v/>
      </c>
      <c r="N27" s="20">
        <f>IF(AND($J27=1,$M27=1,$F27="",TRIM($G27)="",Stakeholders!$AA$6&gt;$E27),1,0)</f>
        <v/>
      </c>
      <c r="O27" s="20">
        <f>IF(AND($J27=1,$M27=1,ISNUMBER($F27),TRIM($G27)=""),1,0)</f>
        <v/>
      </c>
      <c r="P27" s="20">
        <f>IF($J27=0,0,IF(OR($C27="",$K27&lt;&gt;1,$L27&lt;&gt;1,$M27&lt;&gt;1,$Q27=1),1,0))</f>
        <v/>
      </c>
      <c r="Q27" s="20">
        <f>IF(AND($J27=1,$M27=1,$F27="",TRIM($G27)&lt;&gt;""),1,0)</f>
        <v/>
      </c>
    </row>
    <row r="28" ht="18" customHeight="1">
      <c r="A28" s="12" t="n"/>
      <c r="B28" s="18" t="n"/>
      <c r="C28" s="19" t="n"/>
      <c r="D28" s="18" t="n"/>
      <c r="E28" s="15">
        <f>IF(OR($J28=0,$M28&lt;&gt;1),"",$A28+Stakeholders!$AA$7)</f>
        <v/>
      </c>
      <c r="F28" s="12" t="n"/>
      <c r="G28" s="19" t="n"/>
      <c r="H28" s="14">
        <f>IF($J28=0,"",IF($M28&lt;&gt;1,"△ A date is missing or can't be read",IF($C28="","△ Write what they asked",IF($K28&lt;&gt;1,"△ Who asked isn't a name on Stakeholders",IF($L28&lt;&gt;1,"△ Who answers is blank or isn't on Stakeholders",IF($O28=1,"△ Marked answered, with nothing written",IF($Q28=1,"△ A reply is written but Answered on is blank",IF($N28=1,"△ Waiting "&amp;(Stakeholders!$AA$6-$A28)&amp;" days, past the "&amp;Stakeholders!$AA$7&amp;" days to answer",IF($F28="","○ Open","○ Answered")))))))))</f>
        <v/>
      </c>
      <c r="J28" s="20">
        <f>IF(COUNTA($A28:$D28)+COUNTA($F28:$G28)&gt;0,1,0)</f>
        <v/>
      </c>
      <c r="K28" s="20">
        <f>IF($J28=0,"",IF(COUNTIF(Stakeholders!$A$14:$A$113,$B28)&gt;0,1,0))</f>
        <v/>
      </c>
      <c r="L28" s="20">
        <f>IF($J28=0,"",IF(COUNTIF(Stakeholders!$A$14:$A$113,$D28)&gt;0,1,0))</f>
        <v/>
      </c>
      <c r="M28" s="20">
        <f>IF($J28=0,"",IF(AND(ISNUMBER($A28),$A28&lt;=Stakeholders!$AA$6,OR($F28="",AND(ISNUMBER($F28),$F28&gt;=$A28,$F28&lt;=Stakeholders!$AA$6))),1,0))</f>
        <v/>
      </c>
      <c r="N28" s="20">
        <f>IF(AND($J28=1,$M28=1,$F28="",TRIM($G28)="",Stakeholders!$AA$6&gt;$E28),1,0)</f>
        <v/>
      </c>
      <c r="O28" s="20">
        <f>IF(AND($J28=1,$M28=1,ISNUMBER($F28),TRIM($G28)=""),1,0)</f>
        <v/>
      </c>
      <c r="P28" s="20">
        <f>IF($J28=0,0,IF(OR($C28="",$K28&lt;&gt;1,$L28&lt;&gt;1,$M28&lt;&gt;1,$Q28=1),1,0))</f>
        <v/>
      </c>
      <c r="Q28" s="20">
        <f>IF(AND($J28=1,$M28=1,$F28="",TRIM($G28)&lt;&gt;""),1,0)</f>
        <v/>
      </c>
    </row>
    <row r="29" ht="18" customHeight="1">
      <c r="A29" s="12" t="n"/>
      <c r="B29" s="18" t="n"/>
      <c r="C29" s="19" t="n"/>
      <c r="D29" s="18" t="n"/>
      <c r="E29" s="15">
        <f>IF(OR($J29=0,$M29&lt;&gt;1),"",$A29+Stakeholders!$AA$7)</f>
        <v/>
      </c>
      <c r="F29" s="12" t="n"/>
      <c r="G29" s="19" t="n"/>
      <c r="H29" s="14">
        <f>IF($J29=0,"",IF($M29&lt;&gt;1,"△ A date is missing or can't be read",IF($C29="","△ Write what they asked",IF($K29&lt;&gt;1,"△ Who asked isn't a name on Stakeholders",IF($L29&lt;&gt;1,"△ Who answers is blank or isn't on Stakeholders",IF($O29=1,"△ Marked answered, with nothing written",IF($Q29=1,"△ A reply is written but Answered on is blank",IF($N29=1,"△ Waiting "&amp;(Stakeholders!$AA$6-$A29)&amp;" days, past the "&amp;Stakeholders!$AA$7&amp;" days to answer",IF($F29="","○ Open","○ Answered")))))))))</f>
        <v/>
      </c>
      <c r="J29" s="20">
        <f>IF(COUNTA($A29:$D29)+COUNTA($F29:$G29)&gt;0,1,0)</f>
        <v/>
      </c>
      <c r="K29" s="20">
        <f>IF($J29=0,"",IF(COUNTIF(Stakeholders!$A$14:$A$113,$B29)&gt;0,1,0))</f>
        <v/>
      </c>
      <c r="L29" s="20">
        <f>IF($J29=0,"",IF(COUNTIF(Stakeholders!$A$14:$A$113,$D29)&gt;0,1,0))</f>
        <v/>
      </c>
      <c r="M29" s="20">
        <f>IF($J29=0,"",IF(AND(ISNUMBER($A29),$A29&lt;=Stakeholders!$AA$6,OR($F29="",AND(ISNUMBER($F29),$F29&gt;=$A29,$F29&lt;=Stakeholders!$AA$6))),1,0))</f>
        <v/>
      </c>
      <c r="N29" s="20">
        <f>IF(AND($J29=1,$M29=1,$F29="",TRIM($G29)="",Stakeholders!$AA$6&gt;$E29),1,0)</f>
        <v/>
      </c>
      <c r="O29" s="20">
        <f>IF(AND($J29=1,$M29=1,ISNUMBER($F29),TRIM($G29)=""),1,0)</f>
        <v/>
      </c>
      <c r="P29" s="20">
        <f>IF($J29=0,0,IF(OR($C29="",$K29&lt;&gt;1,$L29&lt;&gt;1,$M29&lt;&gt;1,$Q29=1),1,0))</f>
        <v/>
      </c>
      <c r="Q29" s="20">
        <f>IF(AND($J29=1,$M29=1,$F29="",TRIM($G29)&lt;&gt;""),1,0)</f>
        <v/>
      </c>
    </row>
    <row r="30" ht="18" customHeight="1">
      <c r="A30" s="12" t="n"/>
      <c r="B30" s="18" t="n"/>
      <c r="C30" s="19" t="n"/>
      <c r="D30" s="18" t="n"/>
      <c r="E30" s="15">
        <f>IF(OR($J30=0,$M30&lt;&gt;1),"",$A30+Stakeholders!$AA$7)</f>
        <v/>
      </c>
      <c r="F30" s="12" t="n"/>
      <c r="G30" s="19" t="n"/>
      <c r="H30" s="14">
        <f>IF($J30=0,"",IF($M30&lt;&gt;1,"△ A date is missing or can't be read",IF($C30="","△ Write what they asked",IF($K30&lt;&gt;1,"△ Who asked isn't a name on Stakeholders",IF($L30&lt;&gt;1,"△ Who answers is blank or isn't on Stakeholders",IF($O30=1,"△ Marked answered, with nothing written",IF($Q30=1,"△ A reply is written but Answered on is blank",IF($N30=1,"△ Waiting "&amp;(Stakeholders!$AA$6-$A30)&amp;" days, past the "&amp;Stakeholders!$AA$7&amp;" days to answer",IF($F30="","○ Open","○ Answered")))))))))</f>
        <v/>
      </c>
      <c r="J30" s="20">
        <f>IF(COUNTA($A30:$D30)+COUNTA($F30:$G30)&gt;0,1,0)</f>
        <v/>
      </c>
      <c r="K30" s="20">
        <f>IF($J30=0,"",IF(COUNTIF(Stakeholders!$A$14:$A$113,$B30)&gt;0,1,0))</f>
        <v/>
      </c>
      <c r="L30" s="20">
        <f>IF($J30=0,"",IF(COUNTIF(Stakeholders!$A$14:$A$113,$D30)&gt;0,1,0))</f>
        <v/>
      </c>
      <c r="M30" s="20">
        <f>IF($J30=0,"",IF(AND(ISNUMBER($A30),$A30&lt;=Stakeholders!$AA$6,OR($F30="",AND(ISNUMBER($F30),$F30&gt;=$A30,$F30&lt;=Stakeholders!$AA$6))),1,0))</f>
        <v/>
      </c>
      <c r="N30" s="20">
        <f>IF(AND($J30=1,$M30=1,$F30="",TRIM($G30)="",Stakeholders!$AA$6&gt;$E30),1,0)</f>
        <v/>
      </c>
      <c r="O30" s="20">
        <f>IF(AND($J30=1,$M30=1,ISNUMBER($F30),TRIM($G30)=""),1,0)</f>
        <v/>
      </c>
      <c r="P30" s="20">
        <f>IF($J30=0,0,IF(OR($C30="",$K30&lt;&gt;1,$L30&lt;&gt;1,$M30&lt;&gt;1,$Q30=1),1,0))</f>
        <v/>
      </c>
      <c r="Q30" s="20">
        <f>IF(AND($J30=1,$M30=1,$F30="",TRIM($G30)&lt;&gt;""),1,0)</f>
        <v/>
      </c>
    </row>
    <row r="31" ht="18" customHeight="1">
      <c r="A31" s="12" t="n"/>
      <c r="B31" s="18" t="n"/>
      <c r="C31" s="19" t="n"/>
      <c r="D31" s="18" t="n"/>
      <c r="E31" s="15">
        <f>IF(OR($J31=0,$M31&lt;&gt;1),"",$A31+Stakeholders!$AA$7)</f>
        <v/>
      </c>
      <c r="F31" s="12" t="n"/>
      <c r="G31" s="19" t="n"/>
      <c r="H31" s="14">
        <f>IF($J31=0,"",IF($M31&lt;&gt;1,"△ A date is missing or can't be read",IF($C31="","△ Write what they asked",IF($K31&lt;&gt;1,"△ Who asked isn't a name on Stakeholders",IF($L31&lt;&gt;1,"△ Who answers is blank or isn't on Stakeholders",IF($O31=1,"△ Marked answered, with nothing written",IF($Q31=1,"△ A reply is written but Answered on is blank",IF($N31=1,"△ Waiting "&amp;(Stakeholders!$AA$6-$A31)&amp;" days, past the "&amp;Stakeholders!$AA$7&amp;" days to answer",IF($F31="","○ Open","○ Answered")))))))))</f>
        <v/>
      </c>
      <c r="J31" s="20">
        <f>IF(COUNTA($A31:$D31)+COUNTA($F31:$G31)&gt;0,1,0)</f>
        <v/>
      </c>
      <c r="K31" s="20">
        <f>IF($J31=0,"",IF(COUNTIF(Stakeholders!$A$14:$A$113,$B31)&gt;0,1,0))</f>
        <v/>
      </c>
      <c r="L31" s="20">
        <f>IF($J31=0,"",IF(COUNTIF(Stakeholders!$A$14:$A$113,$D31)&gt;0,1,0))</f>
        <v/>
      </c>
      <c r="M31" s="20">
        <f>IF($J31=0,"",IF(AND(ISNUMBER($A31),$A31&lt;=Stakeholders!$AA$6,OR($F31="",AND(ISNUMBER($F31),$F31&gt;=$A31,$F31&lt;=Stakeholders!$AA$6))),1,0))</f>
        <v/>
      </c>
      <c r="N31" s="20">
        <f>IF(AND($J31=1,$M31=1,$F31="",TRIM($G31)="",Stakeholders!$AA$6&gt;$E31),1,0)</f>
        <v/>
      </c>
      <c r="O31" s="20">
        <f>IF(AND($J31=1,$M31=1,ISNUMBER($F31),TRIM($G31)=""),1,0)</f>
        <v/>
      </c>
      <c r="P31" s="20">
        <f>IF($J31=0,0,IF(OR($C31="",$K31&lt;&gt;1,$L31&lt;&gt;1,$M31&lt;&gt;1,$Q31=1),1,0))</f>
        <v/>
      </c>
      <c r="Q31" s="20">
        <f>IF(AND($J31=1,$M31=1,$F31="",TRIM($G31)&lt;&gt;""),1,0)</f>
        <v/>
      </c>
    </row>
    <row r="32" ht="18" customHeight="1">
      <c r="A32" s="12" t="n"/>
      <c r="B32" s="18" t="n"/>
      <c r="C32" s="19" t="n"/>
      <c r="D32" s="18" t="n"/>
      <c r="E32" s="15">
        <f>IF(OR($J32=0,$M32&lt;&gt;1),"",$A32+Stakeholders!$AA$7)</f>
        <v/>
      </c>
      <c r="F32" s="12" t="n"/>
      <c r="G32" s="19" t="n"/>
      <c r="H32" s="14">
        <f>IF($J32=0,"",IF($M32&lt;&gt;1,"△ A date is missing or can't be read",IF($C32="","△ Write what they asked",IF($K32&lt;&gt;1,"△ Who asked isn't a name on Stakeholders",IF($L32&lt;&gt;1,"△ Who answers is blank or isn't on Stakeholders",IF($O32=1,"△ Marked answered, with nothing written",IF($Q32=1,"△ A reply is written but Answered on is blank",IF($N32=1,"△ Waiting "&amp;(Stakeholders!$AA$6-$A32)&amp;" days, past the "&amp;Stakeholders!$AA$7&amp;" days to answer",IF($F32="","○ Open","○ Answered")))))))))</f>
        <v/>
      </c>
      <c r="J32" s="20">
        <f>IF(COUNTA($A32:$D32)+COUNTA($F32:$G32)&gt;0,1,0)</f>
        <v/>
      </c>
      <c r="K32" s="20">
        <f>IF($J32=0,"",IF(COUNTIF(Stakeholders!$A$14:$A$113,$B32)&gt;0,1,0))</f>
        <v/>
      </c>
      <c r="L32" s="20">
        <f>IF($J32=0,"",IF(COUNTIF(Stakeholders!$A$14:$A$113,$D32)&gt;0,1,0))</f>
        <v/>
      </c>
      <c r="M32" s="20">
        <f>IF($J32=0,"",IF(AND(ISNUMBER($A32),$A32&lt;=Stakeholders!$AA$6,OR($F32="",AND(ISNUMBER($F32),$F32&gt;=$A32,$F32&lt;=Stakeholders!$AA$6))),1,0))</f>
        <v/>
      </c>
      <c r="N32" s="20">
        <f>IF(AND($J32=1,$M32=1,$F32="",TRIM($G32)="",Stakeholders!$AA$6&gt;$E32),1,0)</f>
        <v/>
      </c>
      <c r="O32" s="20">
        <f>IF(AND($J32=1,$M32=1,ISNUMBER($F32),TRIM($G32)=""),1,0)</f>
        <v/>
      </c>
      <c r="P32" s="20">
        <f>IF($J32=0,0,IF(OR($C32="",$K32&lt;&gt;1,$L32&lt;&gt;1,$M32&lt;&gt;1,$Q32=1),1,0))</f>
        <v/>
      </c>
      <c r="Q32" s="20">
        <f>IF(AND($J32=1,$M32=1,$F32="",TRIM($G32)&lt;&gt;""),1,0)</f>
        <v/>
      </c>
    </row>
    <row r="33" ht="18" customHeight="1">
      <c r="A33" s="12" t="n"/>
      <c r="B33" s="18" t="n"/>
      <c r="C33" s="19" t="n"/>
      <c r="D33" s="18" t="n"/>
      <c r="E33" s="15">
        <f>IF(OR($J33=0,$M33&lt;&gt;1),"",$A33+Stakeholders!$AA$7)</f>
        <v/>
      </c>
      <c r="F33" s="12" t="n"/>
      <c r="G33" s="19" t="n"/>
      <c r="H33" s="14">
        <f>IF($J33=0,"",IF($M33&lt;&gt;1,"△ A date is missing or can't be read",IF($C33="","△ Write what they asked",IF($K33&lt;&gt;1,"△ Who asked isn't a name on Stakeholders",IF($L33&lt;&gt;1,"△ Who answers is blank or isn't on Stakeholders",IF($O33=1,"△ Marked answered, with nothing written",IF($Q33=1,"△ A reply is written but Answered on is blank",IF($N33=1,"△ Waiting "&amp;(Stakeholders!$AA$6-$A33)&amp;" days, past the "&amp;Stakeholders!$AA$7&amp;" days to answer",IF($F33="","○ Open","○ Answered")))))))))</f>
        <v/>
      </c>
      <c r="J33" s="20">
        <f>IF(COUNTA($A33:$D33)+COUNTA($F33:$G33)&gt;0,1,0)</f>
        <v/>
      </c>
      <c r="K33" s="20">
        <f>IF($J33=0,"",IF(COUNTIF(Stakeholders!$A$14:$A$113,$B33)&gt;0,1,0))</f>
        <v/>
      </c>
      <c r="L33" s="20">
        <f>IF($J33=0,"",IF(COUNTIF(Stakeholders!$A$14:$A$113,$D33)&gt;0,1,0))</f>
        <v/>
      </c>
      <c r="M33" s="20">
        <f>IF($J33=0,"",IF(AND(ISNUMBER($A33),$A33&lt;=Stakeholders!$AA$6,OR($F33="",AND(ISNUMBER($F33),$F33&gt;=$A33,$F33&lt;=Stakeholders!$AA$6))),1,0))</f>
        <v/>
      </c>
      <c r="N33" s="20">
        <f>IF(AND($J33=1,$M33=1,$F33="",TRIM($G33)="",Stakeholders!$AA$6&gt;$E33),1,0)</f>
        <v/>
      </c>
      <c r="O33" s="20">
        <f>IF(AND($J33=1,$M33=1,ISNUMBER($F33),TRIM($G33)=""),1,0)</f>
        <v/>
      </c>
      <c r="P33" s="20">
        <f>IF($J33=0,0,IF(OR($C33="",$K33&lt;&gt;1,$L33&lt;&gt;1,$M33&lt;&gt;1,$Q33=1),1,0))</f>
        <v/>
      </c>
      <c r="Q33" s="20">
        <f>IF(AND($J33=1,$M33=1,$F33="",TRIM($G33)&lt;&gt;""),1,0)</f>
        <v/>
      </c>
    </row>
    <row r="34" ht="18" customHeight="1">
      <c r="A34" s="12" t="n"/>
      <c r="B34" s="18" t="n"/>
      <c r="C34" s="19" t="n"/>
      <c r="D34" s="18" t="n"/>
      <c r="E34" s="15">
        <f>IF(OR($J34=0,$M34&lt;&gt;1),"",$A34+Stakeholders!$AA$7)</f>
        <v/>
      </c>
      <c r="F34" s="12" t="n"/>
      <c r="G34" s="19" t="n"/>
      <c r="H34" s="14">
        <f>IF($J34=0,"",IF($M34&lt;&gt;1,"△ A date is missing or can't be read",IF($C34="","△ Write what they asked",IF($K34&lt;&gt;1,"△ Who asked isn't a name on Stakeholders",IF($L34&lt;&gt;1,"△ Who answers is blank or isn't on Stakeholders",IF($O34=1,"△ Marked answered, with nothing written",IF($Q34=1,"△ A reply is written but Answered on is blank",IF($N34=1,"△ Waiting "&amp;(Stakeholders!$AA$6-$A34)&amp;" days, past the "&amp;Stakeholders!$AA$7&amp;" days to answer",IF($F34="","○ Open","○ Answered")))))))))</f>
        <v/>
      </c>
      <c r="J34" s="20">
        <f>IF(COUNTA($A34:$D34)+COUNTA($F34:$G34)&gt;0,1,0)</f>
        <v/>
      </c>
      <c r="K34" s="20">
        <f>IF($J34=0,"",IF(COUNTIF(Stakeholders!$A$14:$A$113,$B34)&gt;0,1,0))</f>
        <v/>
      </c>
      <c r="L34" s="20">
        <f>IF($J34=0,"",IF(COUNTIF(Stakeholders!$A$14:$A$113,$D34)&gt;0,1,0))</f>
        <v/>
      </c>
      <c r="M34" s="20">
        <f>IF($J34=0,"",IF(AND(ISNUMBER($A34),$A34&lt;=Stakeholders!$AA$6,OR($F34="",AND(ISNUMBER($F34),$F34&gt;=$A34,$F34&lt;=Stakeholders!$AA$6))),1,0))</f>
        <v/>
      </c>
      <c r="N34" s="20">
        <f>IF(AND($J34=1,$M34=1,$F34="",TRIM($G34)="",Stakeholders!$AA$6&gt;$E34),1,0)</f>
        <v/>
      </c>
      <c r="O34" s="20">
        <f>IF(AND($J34=1,$M34=1,ISNUMBER($F34),TRIM($G34)=""),1,0)</f>
        <v/>
      </c>
      <c r="P34" s="20">
        <f>IF($J34=0,0,IF(OR($C34="",$K34&lt;&gt;1,$L34&lt;&gt;1,$M34&lt;&gt;1,$Q34=1),1,0))</f>
        <v/>
      </c>
      <c r="Q34" s="20">
        <f>IF(AND($J34=1,$M34=1,$F34="",TRIM($G34)&lt;&gt;""),1,0)</f>
        <v/>
      </c>
    </row>
    <row r="35" ht="18" customHeight="1">
      <c r="A35" s="12" t="n"/>
      <c r="B35" s="18" t="n"/>
      <c r="C35" s="19" t="n"/>
      <c r="D35" s="18" t="n"/>
      <c r="E35" s="15">
        <f>IF(OR($J35=0,$M35&lt;&gt;1),"",$A35+Stakeholders!$AA$7)</f>
        <v/>
      </c>
      <c r="F35" s="12" t="n"/>
      <c r="G35" s="19" t="n"/>
      <c r="H35" s="14">
        <f>IF($J35=0,"",IF($M35&lt;&gt;1,"△ A date is missing or can't be read",IF($C35="","△ Write what they asked",IF($K35&lt;&gt;1,"△ Who asked isn't a name on Stakeholders",IF($L35&lt;&gt;1,"△ Who answers is blank or isn't on Stakeholders",IF($O35=1,"△ Marked answered, with nothing written",IF($Q35=1,"△ A reply is written but Answered on is blank",IF($N35=1,"△ Waiting "&amp;(Stakeholders!$AA$6-$A35)&amp;" days, past the "&amp;Stakeholders!$AA$7&amp;" days to answer",IF($F35="","○ Open","○ Answered")))))))))</f>
        <v/>
      </c>
      <c r="J35" s="20">
        <f>IF(COUNTA($A35:$D35)+COUNTA($F35:$G35)&gt;0,1,0)</f>
        <v/>
      </c>
      <c r="K35" s="20">
        <f>IF($J35=0,"",IF(COUNTIF(Stakeholders!$A$14:$A$113,$B35)&gt;0,1,0))</f>
        <v/>
      </c>
      <c r="L35" s="20">
        <f>IF($J35=0,"",IF(COUNTIF(Stakeholders!$A$14:$A$113,$D35)&gt;0,1,0))</f>
        <v/>
      </c>
      <c r="M35" s="20">
        <f>IF($J35=0,"",IF(AND(ISNUMBER($A35),$A35&lt;=Stakeholders!$AA$6,OR($F35="",AND(ISNUMBER($F35),$F35&gt;=$A35,$F35&lt;=Stakeholders!$AA$6))),1,0))</f>
        <v/>
      </c>
      <c r="N35" s="20">
        <f>IF(AND($J35=1,$M35=1,$F35="",TRIM($G35)="",Stakeholders!$AA$6&gt;$E35),1,0)</f>
        <v/>
      </c>
      <c r="O35" s="20">
        <f>IF(AND($J35=1,$M35=1,ISNUMBER($F35),TRIM($G35)=""),1,0)</f>
        <v/>
      </c>
      <c r="P35" s="20">
        <f>IF($J35=0,0,IF(OR($C35="",$K35&lt;&gt;1,$L35&lt;&gt;1,$M35&lt;&gt;1,$Q35=1),1,0))</f>
        <v/>
      </c>
      <c r="Q35" s="20">
        <f>IF(AND($J35=1,$M35=1,$F35="",TRIM($G35)&lt;&gt;""),1,0)</f>
        <v/>
      </c>
    </row>
    <row r="36" ht="18" customHeight="1">
      <c r="A36" s="12" t="n"/>
      <c r="B36" s="18" t="n"/>
      <c r="C36" s="19" t="n"/>
      <c r="D36" s="18" t="n"/>
      <c r="E36" s="15">
        <f>IF(OR($J36=0,$M36&lt;&gt;1),"",$A36+Stakeholders!$AA$7)</f>
        <v/>
      </c>
      <c r="F36" s="12" t="n"/>
      <c r="G36" s="19" t="n"/>
      <c r="H36" s="14">
        <f>IF($J36=0,"",IF($M36&lt;&gt;1,"△ A date is missing or can't be read",IF($C36="","△ Write what they asked",IF($K36&lt;&gt;1,"△ Who asked isn't a name on Stakeholders",IF($L36&lt;&gt;1,"△ Who answers is blank or isn't on Stakeholders",IF($O36=1,"△ Marked answered, with nothing written",IF($Q36=1,"△ A reply is written but Answered on is blank",IF($N36=1,"△ Waiting "&amp;(Stakeholders!$AA$6-$A36)&amp;" days, past the "&amp;Stakeholders!$AA$7&amp;" days to answer",IF($F36="","○ Open","○ Answered")))))))))</f>
        <v/>
      </c>
      <c r="J36" s="20">
        <f>IF(COUNTA($A36:$D36)+COUNTA($F36:$G36)&gt;0,1,0)</f>
        <v/>
      </c>
      <c r="K36" s="20">
        <f>IF($J36=0,"",IF(COUNTIF(Stakeholders!$A$14:$A$113,$B36)&gt;0,1,0))</f>
        <v/>
      </c>
      <c r="L36" s="20">
        <f>IF($J36=0,"",IF(COUNTIF(Stakeholders!$A$14:$A$113,$D36)&gt;0,1,0))</f>
        <v/>
      </c>
      <c r="M36" s="20">
        <f>IF($J36=0,"",IF(AND(ISNUMBER($A36),$A36&lt;=Stakeholders!$AA$6,OR($F36="",AND(ISNUMBER($F36),$F36&gt;=$A36,$F36&lt;=Stakeholders!$AA$6))),1,0))</f>
        <v/>
      </c>
      <c r="N36" s="20">
        <f>IF(AND($J36=1,$M36=1,$F36="",TRIM($G36)="",Stakeholders!$AA$6&gt;$E36),1,0)</f>
        <v/>
      </c>
      <c r="O36" s="20">
        <f>IF(AND($J36=1,$M36=1,ISNUMBER($F36),TRIM($G36)=""),1,0)</f>
        <v/>
      </c>
      <c r="P36" s="20">
        <f>IF($J36=0,0,IF(OR($C36="",$K36&lt;&gt;1,$L36&lt;&gt;1,$M36&lt;&gt;1,$Q36=1),1,0))</f>
        <v/>
      </c>
      <c r="Q36" s="20">
        <f>IF(AND($J36=1,$M36=1,$F36="",TRIM($G36)&lt;&gt;""),1,0)</f>
        <v/>
      </c>
    </row>
    <row r="37" ht="18" customHeight="1">
      <c r="A37" s="12" t="n"/>
      <c r="B37" s="18" t="n"/>
      <c r="C37" s="19" t="n"/>
      <c r="D37" s="18" t="n"/>
      <c r="E37" s="15">
        <f>IF(OR($J37=0,$M37&lt;&gt;1),"",$A37+Stakeholders!$AA$7)</f>
        <v/>
      </c>
      <c r="F37" s="12" t="n"/>
      <c r="G37" s="19" t="n"/>
      <c r="H37" s="14">
        <f>IF($J37=0,"",IF($M37&lt;&gt;1,"△ A date is missing or can't be read",IF($C37="","△ Write what they asked",IF($K37&lt;&gt;1,"△ Who asked isn't a name on Stakeholders",IF($L37&lt;&gt;1,"△ Who answers is blank or isn't on Stakeholders",IF($O37=1,"△ Marked answered, with nothing written",IF($Q37=1,"△ A reply is written but Answered on is blank",IF($N37=1,"△ Waiting "&amp;(Stakeholders!$AA$6-$A37)&amp;" days, past the "&amp;Stakeholders!$AA$7&amp;" days to answer",IF($F37="","○ Open","○ Answered")))))))))</f>
        <v/>
      </c>
      <c r="J37" s="20">
        <f>IF(COUNTA($A37:$D37)+COUNTA($F37:$G37)&gt;0,1,0)</f>
        <v/>
      </c>
      <c r="K37" s="20">
        <f>IF($J37=0,"",IF(COUNTIF(Stakeholders!$A$14:$A$113,$B37)&gt;0,1,0))</f>
        <v/>
      </c>
      <c r="L37" s="20">
        <f>IF($J37=0,"",IF(COUNTIF(Stakeholders!$A$14:$A$113,$D37)&gt;0,1,0))</f>
        <v/>
      </c>
      <c r="M37" s="20">
        <f>IF($J37=0,"",IF(AND(ISNUMBER($A37),$A37&lt;=Stakeholders!$AA$6,OR($F37="",AND(ISNUMBER($F37),$F37&gt;=$A37,$F37&lt;=Stakeholders!$AA$6))),1,0))</f>
        <v/>
      </c>
      <c r="N37" s="20">
        <f>IF(AND($J37=1,$M37=1,$F37="",TRIM($G37)="",Stakeholders!$AA$6&gt;$E37),1,0)</f>
        <v/>
      </c>
      <c r="O37" s="20">
        <f>IF(AND($J37=1,$M37=1,ISNUMBER($F37),TRIM($G37)=""),1,0)</f>
        <v/>
      </c>
      <c r="P37" s="20">
        <f>IF($J37=0,0,IF(OR($C37="",$K37&lt;&gt;1,$L37&lt;&gt;1,$M37&lt;&gt;1,$Q37=1),1,0))</f>
        <v/>
      </c>
      <c r="Q37" s="20">
        <f>IF(AND($J37=1,$M37=1,$F37="",TRIM($G37)&lt;&gt;""),1,0)</f>
        <v/>
      </c>
    </row>
    <row r="38" ht="18" customHeight="1">
      <c r="A38" s="12" t="n"/>
      <c r="B38" s="18" t="n"/>
      <c r="C38" s="19" t="n"/>
      <c r="D38" s="18" t="n"/>
      <c r="E38" s="15">
        <f>IF(OR($J38=0,$M38&lt;&gt;1),"",$A38+Stakeholders!$AA$7)</f>
        <v/>
      </c>
      <c r="F38" s="12" t="n"/>
      <c r="G38" s="19" t="n"/>
      <c r="H38" s="14">
        <f>IF($J38=0,"",IF($M38&lt;&gt;1,"△ A date is missing or can't be read",IF($C38="","△ Write what they asked",IF($K38&lt;&gt;1,"△ Who asked isn't a name on Stakeholders",IF($L38&lt;&gt;1,"△ Who answers is blank or isn't on Stakeholders",IF($O38=1,"△ Marked answered, with nothing written",IF($Q38=1,"△ A reply is written but Answered on is blank",IF($N38=1,"△ Waiting "&amp;(Stakeholders!$AA$6-$A38)&amp;" days, past the "&amp;Stakeholders!$AA$7&amp;" days to answer",IF($F38="","○ Open","○ Answered")))))))))</f>
        <v/>
      </c>
      <c r="J38" s="20">
        <f>IF(COUNTA($A38:$D38)+COUNTA($F38:$G38)&gt;0,1,0)</f>
        <v/>
      </c>
      <c r="K38" s="20">
        <f>IF($J38=0,"",IF(COUNTIF(Stakeholders!$A$14:$A$113,$B38)&gt;0,1,0))</f>
        <v/>
      </c>
      <c r="L38" s="20">
        <f>IF($J38=0,"",IF(COUNTIF(Stakeholders!$A$14:$A$113,$D38)&gt;0,1,0))</f>
        <v/>
      </c>
      <c r="M38" s="20">
        <f>IF($J38=0,"",IF(AND(ISNUMBER($A38),$A38&lt;=Stakeholders!$AA$6,OR($F38="",AND(ISNUMBER($F38),$F38&gt;=$A38,$F38&lt;=Stakeholders!$AA$6))),1,0))</f>
        <v/>
      </c>
      <c r="N38" s="20">
        <f>IF(AND($J38=1,$M38=1,$F38="",TRIM($G38)="",Stakeholders!$AA$6&gt;$E38),1,0)</f>
        <v/>
      </c>
      <c r="O38" s="20">
        <f>IF(AND($J38=1,$M38=1,ISNUMBER($F38),TRIM($G38)=""),1,0)</f>
        <v/>
      </c>
      <c r="P38" s="20">
        <f>IF($J38=0,0,IF(OR($C38="",$K38&lt;&gt;1,$L38&lt;&gt;1,$M38&lt;&gt;1,$Q38=1),1,0))</f>
        <v/>
      </c>
      <c r="Q38" s="20">
        <f>IF(AND($J38=1,$M38=1,$F38="",TRIM($G38)&lt;&gt;""),1,0)</f>
        <v/>
      </c>
    </row>
    <row r="39" ht="18" customHeight="1">
      <c r="A39" s="12" t="n"/>
      <c r="B39" s="18" t="n"/>
      <c r="C39" s="19" t="n"/>
      <c r="D39" s="18" t="n"/>
      <c r="E39" s="15">
        <f>IF(OR($J39=0,$M39&lt;&gt;1),"",$A39+Stakeholders!$AA$7)</f>
        <v/>
      </c>
      <c r="F39" s="12" t="n"/>
      <c r="G39" s="19" t="n"/>
      <c r="H39" s="14">
        <f>IF($J39=0,"",IF($M39&lt;&gt;1,"△ A date is missing or can't be read",IF($C39="","△ Write what they asked",IF($K39&lt;&gt;1,"△ Who asked isn't a name on Stakeholders",IF($L39&lt;&gt;1,"△ Who answers is blank or isn't on Stakeholders",IF($O39=1,"△ Marked answered, with nothing written",IF($Q39=1,"△ A reply is written but Answered on is blank",IF($N39=1,"△ Waiting "&amp;(Stakeholders!$AA$6-$A39)&amp;" days, past the "&amp;Stakeholders!$AA$7&amp;" days to answer",IF($F39="","○ Open","○ Answered")))))))))</f>
        <v/>
      </c>
      <c r="J39" s="20">
        <f>IF(COUNTA($A39:$D39)+COUNTA($F39:$G39)&gt;0,1,0)</f>
        <v/>
      </c>
      <c r="K39" s="20">
        <f>IF($J39=0,"",IF(COUNTIF(Stakeholders!$A$14:$A$113,$B39)&gt;0,1,0))</f>
        <v/>
      </c>
      <c r="L39" s="20">
        <f>IF($J39=0,"",IF(COUNTIF(Stakeholders!$A$14:$A$113,$D39)&gt;0,1,0))</f>
        <v/>
      </c>
      <c r="M39" s="20">
        <f>IF($J39=0,"",IF(AND(ISNUMBER($A39),$A39&lt;=Stakeholders!$AA$6,OR($F39="",AND(ISNUMBER($F39),$F39&gt;=$A39,$F39&lt;=Stakeholders!$AA$6))),1,0))</f>
        <v/>
      </c>
      <c r="N39" s="20">
        <f>IF(AND($J39=1,$M39=1,$F39="",TRIM($G39)="",Stakeholders!$AA$6&gt;$E39),1,0)</f>
        <v/>
      </c>
      <c r="O39" s="20">
        <f>IF(AND($J39=1,$M39=1,ISNUMBER($F39),TRIM($G39)=""),1,0)</f>
        <v/>
      </c>
      <c r="P39" s="20">
        <f>IF($J39=0,0,IF(OR($C39="",$K39&lt;&gt;1,$L39&lt;&gt;1,$M39&lt;&gt;1,$Q39=1),1,0))</f>
        <v/>
      </c>
      <c r="Q39" s="20">
        <f>IF(AND($J39=1,$M39=1,$F39="",TRIM($G39)&lt;&gt;""),1,0)</f>
        <v/>
      </c>
    </row>
    <row r="40" ht="18" customHeight="1">
      <c r="A40" s="12" t="n"/>
      <c r="B40" s="18" t="n"/>
      <c r="C40" s="19" t="n"/>
      <c r="D40" s="18" t="n"/>
      <c r="E40" s="15">
        <f>IF(OR($J40=0,$M40&lt;&gt;1),"",$A40+Stakeholders!$AA$7)</f>
        <v/>
      </c>
      <c r="F40" s="12" t="n"/>
      <c r="G40" s="19" t="n"/>
      <c r="H40" s="14">
        <f>IF($J40=0,"",IF($M40&lt;&gt;1,"△ A date is missing or can't be read",IF($C40="","△ Write what they asked",IF($K40&lt;&gt;1,"△ Who asked isn't a name on Stakeholders",IF($L40&lt;&gt;1,"△ Who answers is blank or isn't on Stakeholders",IF($O40=1,"△ Marked answered, with nothing written",IF($Q40=1,"△ A reply is written but Answered on is blank",IF($N40=1,"△ Waiting "&amp;(Stakeholders!$AA$6-$A40)&amp;" days, past the "&amp;Stakeholders!$AA$7&amp;" days to answer",IF($F40="","○ Open","○ Answered")))))))))</f>
        <v/>
      </c>
      <c r="J40" s="20">
        <f>IF(COUNTA($A40:$D40)+COUNTA($F40:$G40)&gt;0,1,0)</f>
        <v/>
      </c>
      <c r="K40" s="20">
        <f>IF($J40=0,"",IF(COUNTIF(Stakeholders!$A$14:$A$113,$B40)&gt;0,1,0))</f>
        <v/>
      </c>
      <c r="L40" s="20">
        <f>IF($J40=0,"",IF(COUNTIF(Stakeholders!$A$14:$A$113,$D40)&gt;0,1,0))</f>
        <v/>
      </c>
      <c r="M40" s="20">
        <f>IF($J40=0,"",IF(AND(ISNUMBER($A40),$A40&lt;=Stakeholders!$AA$6,OR($F40="",AND(ISNUMBER($F40),$F40&gt;=$A40,$F40&lt;=Stakeholders!$AA$6))),1,0))</f>
        <v/>
      </c>
      <c r="N40" s="20">
        <f>IF(AND($J40=1,$M40=1,$F40="",TRIM($G40)="",Stakeholders!$AA$6&gt;$E40),1,0)</f>
        <v/>
      </c>
      <c r="O40" s="20">
        <f>IF(AND($J40=1,$M40=1,ISNUMBER($F40),TRIM($G40)=""),1,0)</f>
        <v/>
      </c>
      <c r="P40" s="20">
        <f>IF($J40=0,0,IF(OR($C40="",$K40&lt;&gt;1,$L40&lt;&gt;1,$M40&lt;&gt;1,$Q40=1),1,0))</f>
        <v/>
      </c>
      <c r="Q40" s="20">
        <f>IF(AND($J40=1,$M40=1,$F40="",TRIM($G40)&lt;&gt;""),1,0)</f>
        <v/>
      </c>
    </row>
    <row r="41" ht="18" customHeight="1">
      <c r="A41" s="12" t="n"/>
      <c r="B41" s="18" t="n"/>
      <c r="C41" s="19" t="n"/>
      <c r="D41" s="18" t="n"/>
      <c r="E41" s="15">
        <f>IF(OR($J41=0,$M41&lt;&gt;1),"",$A41+Stakeholders!$AA$7)</f>
        <v/>
      </c>
      <c r="F41" s="12" t="n"/>
      <c r="G41" s="19" t="n"/>
      <c r="H41" s="14">
        <f>IF($J41=0,"",IF($M41&lt;&gt;1,"△ A date is missing or can't be read",IF($C41="","△ Write what they asked",IF($K41&lt;&gt;1,"△ Who asked isn't a name on Stakeholders",IF($L41&lt;&gt;1,"△ Who answers is blank or isn't on Stakeholders",IF($O41=1,"△ Marked answered, with nothing written",IF($Q41=1,"△ A reply is written but Answered on is blank",IF($N41=1,"△ Waiting "&amp;(Stakeholders!$AA$6-$A41)&amp;" days, past the "&amp;Stakeholders!$AA$7&amp;" days to answer",IF($F41="","○ Open","○ Answered")))))))))</f>
        <v/>
      </c>
      <c r="J41" s="20">
        <f>IF(COUNTA($A41:$D41)+COUNTA($F41:$G41)&gt;0,1,0)</f>
        <v/>
      </c>
      <c r="K41" s="20">
        <f>IF($J41=0,"",IF(COUNTIF(Stakeholders!$A$14:$A$113,$B41)&gt;0,1,0))</f>
        <v/>
      </c>
      <c r="L41" s="20">
        <f>IF($J41=0,"",IF(COUNTIF(Stakeholders!$A$14:$A$113,$D41)&gt;0,1,0))</f>
        <v/>
      </c>
      <c r="M41" s="20">
        <f>IF($J41=0,"",IF(AND(ISNUMBER($A41),$A41&lt;=Stakeholders!$AA$6,OR($F41="",AND(ISNUMBER($F41),$F41&gt;=$A41,$F41&lt;=Stakeholders!$AA$6))),1,0))</f>
        <v/>
      </c>
      <c r="N41" s="20">
        <f>IF(AND($J41=1,$M41=1,$F41="",TRIM($G41)="",Stakeholders!$AA$6&gt;$E41),1,0)</f>
        <v/>
      </c>
      <c r="O41" s="20">
        <f>IF(AND($J41=1,$M41=1,ISNUMBER($F41),TRIM($G41)=""),1,0)</f>
        <v/>
      </c>
      <c r="P41" s="20">
        <f>IF($J41=0,0,IF(OR($C41="",$K41&lt;&gt;1,$L41&lt;&gt;1,$M41&lt;&gt;1,$Q41=1),1,0))</f>
        <v/>
      </c>
      <c r="Q41" s="20">
        <f>IF(AND($J41=1,$M41=1,$F41="",TRIM($G41)&lt;&gt;""),1,0)</f>
        <v/>
      </c>
    </row>
    <row r="42" ht="18" customHeight="1">
      <c r="A42" s="12" t="n"/>
      <c r="B42" s="18" t="n"/>
      <c r="C42" s="19" t="n"/>
      <c r="D42" s="18" t="n"/>
      <c r="E42" s="15">
        <f>IF(OR($J42=0,$M42&lt;&gt;1),"",$A42+Stakeholders!$AA$7)</f>
        <v/>
      </c>
      <c r="F42" s="12" t="n"/>
      <c r="G42" s="19" t="n"/>
      <c r="H42" s="14">
        <f>IF($J42=0,"",IF($M42&lt;&gt;1,"△ A date is missing or can't be read",IF($C42="","△ Write what they asked",IF($K42&lt;&gt;1,"△ Who asked isn't a name on Stakeholders",IF($L42&lt;&gt;1,"△ Who answers is blank or isn't on Stakeholders",IF($O42=1,"△ Marked answered, with nothing written",IF($Q42=1,"△ A reply is written but Answered on is blank",IF($N42=1,"△ Waiting "&amp;(Stakeholders!$AA$6-$A42)&amp;" days, past the "&amp;Stakeholders!$AA$7&amp;" days to answer",IF($F42="","○ Open","○ Answered")))))))))</f>
        <v/>
      </c>
      <c r="J42" s="20">
        <f>IF(COUNTA($A42:$D42)+COUNTA($F42:$G42)&gt;0,1,0)</f>
        <v/>
      </c>
      <c r="K42" s="20">
        <f>IF($J42=0,"",IF(COUNTIF(Stakeholders!$A$14:$A$113,$B42)&gt;0,1,0))</f>
        <v/>
      </c>
      <c r="L42" s="20">
        <f>IF($J42=0,"",IF(COUNTIF(Stakeholders!$A$14:$A$113,$D42)&gt;0,1,0))</f>
        <v/>
      </c>
      <c r="M42" s="20">
        <f>IF($J42=0,"",IF(AND(ISNUMBER($A42),$A42&lt;=Stakeholders!$AA$6,OR($F42="",AND(ISNUMBER($F42),$F42&gt;=$A42,$F42&lt;=Stakeholders!$AA$6))),1,0))</f>
        <v/>
      </c>
      <c r="N42" s="20">
        <f>IF(AND($J42=1,$M42=1,$F42="",TRIM($G42)="",Stakeholders!$AA$6&gt;$E42),1,0)</f>
        <v/>
      </c>
      <c r="O42" s="20">
        <f>IF(AND($J42=1,$M42=1,ISNUMBER($F42),TRIM($G42)=""),1,0)</f>
        <v/>
      </c>
      <c r="P42" s="20">
        <f>IF($J42=0,0,IF(OR($C42="",$K42&lt;&gt;1,$L42&lt;&gt;1,$M42&lt;&gt;1,$Q42=1),1,0))</f>
        <v/>
      </c>
      <c r="Q42" s="20">
        <f>IF(AND($J42=1,$M42=1,$F42="",TRIM($G42)&lt;&gt;""),1,0)</f>
        <v/>
      </c>
    </row>
    <row r="43" ht="18" customHeight="1">
      <c r="A43" s="12" t="n"/>
      <c r="B43" s="18" t="n"/>
      <c r="C43" s="19" t="n"/>
      <c r="D43" s="18" t="n"/>
      <c r="E43" s="15">
        <f>IF(OR($J43=0,$M43&lt;&gt;1),"",$A43+Stakeholders!$AA$7)</f>
        <v/>
      </c>
      <c r="F43" s="12" t="n"/>
      <c r="G43" s="19" t="n"/>
      <c r="H43" s="14">
        <f>IF($J43=0,"",IF($M43&lt;&gt;1,"△ A date is missing or can't be read",IF($C43="","△ Write what they asked",IF($K43&lt;&gt;1,"△ Who asked isn't a name on Stakeholders",IF($L43&lt;&gt;1,"△ Who answers is blank or isn't on Stakeholders",IF($O43=1,"△ Marked answered, with nothing written",IF($Q43=1,"△ A reply is written but Answered on is blank",IF($N43=1,"△ Waiting "&amp;(Stakeholders!$AA$6-$A43)&amp;" days, past the "&amp;Stakeholders!$AA$7&amp;" days to answer",IF($F43="","○ Open","○ Answered")))))))))</f>
        <v/>
      </c>
      <c r="J43" s="20">
        <f>IF(COUNTA($A43:$D43)+COUNTA($F43:$G43)&gt;0,1,0)</f>
        <v/>
      </c>
      <c r="K43" s="20">
        <f>IF($J43=0,"",IF(COUNTIF(Stakeholders!$A$14:$A$113,$B43)&gt;0,1,0))</f>
        <v/>
      </c>
      <c r="L43" s="20">
        <f>IF($J43=0,"",IF(COUNTIF(Stakeholders!$A$14:$A$113,$D43)&gt;0,1,0))</f>
        <v/>
      </c>
      <c r="M43" s="20">
        <f>IF($J43=0,"",IF(AND(ISNUMBER($A43),$A43&lt;=Stakeholders!$AA$6,OR($F43="",AND(ISNUMBER($F43),$F43&gt;=$A43,$F43&lt;=Stakeholders!$AA$6))),1,0))</f>
        <v/>
      </c>
      <c r="N43" s="20">
        <f>IF(AND($J43=1,$M43=1,$F43="",TRIM($G43)="",Stakeholders!$AA$6&gt;$E43),1,0)</f>
        <v/>
      </c>
      <c r="O43" s="20">
        <f>IF(AND($J43=1,$M43=1,ISNUMBER($F43),TRIM($G43)=""),1,0)</f>
        <v/>
      </c>
      <c r="P43" s="20">
        <f>IF($J43=0,0,IF(OR($C43="",$K43&lt;&gt;1,$L43&lt;&gt;1,$M43&lt;&gt;1,$Q43=1),1,0))</f>
        <v/>
      </c>
      <c r="Q43" s="20">
        <f>IF(AND($J43=1,$M43=1,$F43="",TRIM($G43)&lt;&gt;""),1,0)</f>
        <v/>
      </c>
    </row>
    <row r="44" ht="18" customHeight="1">
      <c r="A44" s="12" t="n"/>
      <c r="B44" s="18" t="n"/>
      <c r="C44" s="19" t="n"/>
      <c r="D44" s="18" t="n"/>
      <c r="E44" s="15">
        <f>IF(OR($J44=0,$M44&lt;&gt;1),"",$A44+Stakeholders!$AA$7)</f>
        <v/>
      </c>
      <c r="F44" s="12" t="n"/>
      <c r="G44" s="19" t="n"/>
      <c r="H44" s="14">
        <f>IF($J44=0,"",IF($M44&lt;&gt;1,"△ A date is missing or can't be read",IF($C44="","△ Write what they asked",IF($K44&lt;&gt;1,"△ Who asked isn't a name on Stakeholders",IF($L44&lt;&gt;1,"△ Who answers is blank or isn't on Stakeholders",IF($O44=1,"△ Marked answered, with nothing written",IF($Q44=1,"△ A reply is written but Answered on is blank",IF($N44=1,"△ Waiting "&amp;(Stakeholders!$AA$6-$A44)&amp;" days, past the "&amp;Stakeholders!$AA$7&amp;" days to answer",IF($F44="","○ Open","○ Answered")))))))))</f>
        <v/>
      </c>
      <c r="J44" s="20">
        <f>IF(COUNTA($A44:$D44)+COUNTA($F44:$G44)&gt;0,1,0)</f>
        <v/>
      </c>
      <c r="K44" s="20">
        <f>IF($J44=0,"",IF(COUNTIF(Stakeholders!$A$14:$A$113,$B44)&gt;0,1,0))</f>
        <v/>
      </c>
      <c r="L44" s="20">
        <f>IF($J44=0,"",IF(COUNTIF(Stakeholders!$A$14:$A$113,$D44)&gt;0,1,0))</f>
        <v/>
      </c>
      <c r="M44" s="20">
        <f>IF($J44=0,"",IF(AND(ISNUMBER($A44),$A44&lt;=Stakeholders!$AA$6,OR($F44="",AND(ISNUMBER($F44),$F44&gt;=$A44,$F44&lt;=Stakeholders!$AA$6))),1,0))</f>
        <v/>
      </c>
      <c r="N44" s="20">
        <f>IF(AND($J44=1,$M44=1,$F44="",TRIM($G44)="",Stakeholders!$AA$6&gt;$E44),1,0)</f>
        <v/>
      </c>
      <c r="O44" s="20">
        <f>IF(AND($J44=1,$M44=1,ISNUMBER($F44),TRIM($G44)=""),1,0)</f>
        <v/>
      </c>
      <c r="P44" s="20">
        <f>IF($J44=0,0,IF(OR($C44="",$K44&lt;&gt;1,$L44&lt;&gt;1,$M44&lt;&gt;1,$Q44=1),1,0))</f>
        <v/>
      </c>
      <c r="Q44" s="20">
        <f>IF(AND($J44=1,$M44=1,$F44="",TRIM($G44)&lt;&gt;""),1,0)</f>
        <v/>
      </c>
    </row>
    <row r="45" ht="18" customHeight="1">
      <c r="A45" s="12" t="n"/>
      <c r="B45" s="18" t="n"/>
      <c r="C45" s="19" t="n"/>
      <c r="D45" s="18" t="n"/>
      <c r="E45" s="15">
        <f>IF(OR($J45=0,$M45&lt;&gt;1),"",$A45+Stakeholders!$AA$7)</f>
        <v/>
      </c>
      <c r="F45" s="12" t="n"/>
      <c r="G45" s="19" t="n"/>
      <c r="H45" s="14">
        <f>IF($J45=0,"",IF($M45&lt;&gt;1,"△ A date is missing or can't be read",IF($C45="","△ Write what they asked",IF($K45&lt;&gt;1,"△ Who asked isn't a name on Stakeholders",IF($L45&lt;&gt;1,"△ Who answers is blank or isn't on Stakeholders",IF($O45=1,"△ Marked answered, with nothing written",IF($Q45=1,"△ A reply is written but Answered on is blank",IF($N45=1,"△ Waiting "&amp;(Stakeholders!$AA$6-$A45)&amp;" days, past the "&amp;Stakeholders!$AA$7&amp;" days to answer",IF($F45="","○ Open","○ Answered")))))))))</f>
        <v/>
      </c>
      <c r="J45" s="20">
        <f>IF(COUNTA($A45:$D45)+COUNTA($F45:$G45)&gt;0,1,0)</f>
        <v/>
      </c>
      <c r="K45" s="20">
        <f>IF($J45=0,"",IF(COUNTIF(Stakeholders!$A$14:$A$113,$B45)&gt;0,1,0))</f>
        <v/>
      </c>
      <c r="L45" s="20">
        <f>IF($J45=0,"",IF(COUNTIF(Stakeholders!$A$14:$A$113,$D45)&gt;0,1,0))</f>
        <v/>
      </c>
      <c r="M45" s="20">
        <f>IF($J45=0,"",IF(AND(ISNUMBER($A45),$A45&lt;=Stakeholders!$AA$6,OR($F45="",AND(ISNUMBER($F45),$F45&gt;=$A45,$F45&lt;=Stakeholders!$AA$6))),1,0))</f>
        <v/>
      </c>
      <c r="N45" s="20">
        <f>IF(AND($J45=1,$M45=1,$F45="",TRIM($G45)="",Stakeholders!$AA$6&gt;$E45),1,0)</f>
        <v/>
      </c>
      <c r="O45" s="20">
        <f>IF(AND($J45=1,$M45=1,ISNUMBER($F45),TRIM($G45)=""),1,0)</f>
        <v/>
      </c>
      <c r="P45" s="20">
        <f>IF($J45=0,0,IF(OR($C45="",$K45&lt;&gt;1,$L45&lt;&gt;1,$M45&lt;&gt;1,$Q45=1),1,0))</f>
        <v/>
      </c>
      <c r="Q45" s="20">
        <f>IF(AND($J45=1,$M45=1,$F45="",TRIM($G45)&lt;&gt;""),1,0)</f>
        <v/>
      </c>
    </row>
    <row r="46" ht="18" customHeight="1">
      <c r="A46" s="12" t="n"/>
      <c r="B46" s="18" t="n"/>
      <c r="C46" s="19" t="n"/>
      <c r="D46" s="18" t="n"/>
      <c r="E46" s="15">
        <f>IF(OR($J46=0,$M46&lt;&gt;1),"",$A46+Stakeholders!$AA$7)</f>
        <v/>
      </c>
      <c r="F46" s="12" t="n"/>
      <c r="G46" s="19" t="n"/>
      <c r="H46" s="14">
        <f>IF($J46=0,"",IF($M46&lt;&gt;1,"△ A date is missing or can't be read",IF($C46="","△ Write what they asked",IF($K46&lt;&gt;1,"△ Who asked isn't a name on Stakeholders",IF($L46&lt;&gt;1,"△ Who answers is blank or isn't on Stakeholders",IF($O46=1,"△ Marked answered, with nothing written",IF($Q46=1,"△ A reply is written but Answered on is blank",IF($N46=1,"△ Waiting "&amp;(Stakeholders!$AA$6-$A46)&amp;" days, past the "&amp;Stakeholders!$AA$7&amp;" days to answer",IF($F46="","○ Open","○ Answered")))))))))</f>
        <v/>
      </c>
      <c r="J46" s="20">
        <f>IF(COUNTA($A46:$D46)+COUNTA($F46:$G46)&gt;0,1,0)</f>
        <v/>
      </c>
      <c r="K46" s="20">
        <f>IF($J46=0,"",IF(COUNTIF(Stakeholders!$A$14:$A$113,$B46)&gt;0,1,0))</f>
        <v/>
      </c>
      <c r="L46" s="20">
        <f>IF($J46=0,"",IF(COUNTIF(Stakeholders!$A$14:$A$113,$D46)&gt;0,1,0))</f>
        <v/>
      </c>
      <c r="M46" s="20">
        <f>IF($J46=0,"",IF(AND(ISNUMBER($A46),$A46&lt;=Stakeholders!$AA$6,OR($F46="",AND(ISNUMBER($F46),$F46&gt;=$A46,$F46&lt;=Stakeholders!$AA$6))),1,0))</f>
        <v/>
      </c>
      <c r="N46" s="20">
        <f>IF(AND($J46=1,$M46=1,$F46="",TRIM($G46)="",Stakeholders!$AA$6&gt;$E46),1,0)</f>
        <v/>
      </c>
      <c r="O46" s="20">
        <f>IF(AND($J46=1,$M46=1,ISNUMBER($F46),TRIM($G46)=""),1,0)</f>
        <v/>
      </c>
      <c r="P46" s="20">
        <f>IF($J46=0,0,IF(OR($C46="",$K46&lt;&gt;1,$L46&lt;&gt;1,$M46&lt;&gt;1,$Q46=1),1,0))</f>
        <v/>
      </c>
      <c r="Q46" s="20">
        <f>IF(AND($J46=1,$M46=1,$F46="",TRIM($G46)&lt;&gt;""),1,0)</f>
        <v/>
      </c>
    </row>
    <row r="47" ht="18" customHeight="1">
      <c r="A47" s="12" t="n"/>
      <c r="B47" s="18" t="n"/>
      <c r="C47" s="19" t="n"/>
      <c r="D47" s="18" t="n"/>
      <c r="E47" s="15">
        <f>IF(OR($J47=0,$M47&lt;&gt;1),"",$A47+Stakeholders!$AA$7)</f>
        <v/>
      </c>
      <c r="F47" s="12" t="n"/>
      <c r="G47" s="19" t="n"/>
      <c r="H47" s="14">
        <f>IF($J47=0,"",IF($M47&lt;&gt;1,"△ A date is missing or can't be read",IF($C47="","△ Write what they asked",IF($K47&lt;&gt;1,"△ Who asked isn't a name on Stakeholders",IF($L47&lt;&gt;1,"△ Who answers is blank or isn't on Stakeholders",IF($O47=1,"△ Marked answered, with nothing written",IF($Q47=1,"△ A reply is written but Answered on is blank",IF($N47=1,"△ Waiting "&amp;(Stakeholders!$AA$6-$A47)&amp;" days, past the "&amp;Stakeholders!$AA$7&amp;" days to answer",IF($F47="","○ Open","○ Answered")))))))))</f>
        <v/>
      </c>
      <c r="J47" s="20">
        <f>IF(COUNTA($A47:$D47)+COUNTA($F47:$G47)&gt;0,1,0)</f>
        <v/>
      </c>
      <c r="K47" s="20">
        <f>IF($J47=0,"",IF(COUNTIF(Stakeholders!$A$14:$A$113,$B47)&gt;0,1,0))</f>
        <v/>
      </c>
      <c r="L47" s="20">
        <f>IF($J47=0,"",IF(COUNTIF(Stakeholders!$A$14:$A$113,$D47)&gt;0,1,0))</f>
        <v/>
      </c>
      <c r="M47" s="20">
        <f>IF($J47=0,"",IF(AND(ISNUMBER($A47),$A47&lt;=Stakeholders!$AA$6,OR($F47="",AND(ISNUMBER($F47),$F47&gt;=$A47,$F47&lt;=Stakeholders!$AA$6))),1,0))</f>
        <v/>
      </c>
      <c r="N47" s="20">
        <f>IF(AND($J47=1,$M47=1,$F47="",TRIM($G47)="",Stakeholders!$AA$6&gt;$E47),1,0)</f>
        <v/>
      </c>
      <c r="O47" s="20">
        <f>IF(AND($J47=1,$M47=1,ISNUMBER($F47),TRIM($G47)=""),1,0)</f>
        <v/>
      </c>
      <c r="P47" s="20">
        <f>IF($J47=0,0,IF(OR($C47="",$K47&lt;&gt;1,$L47&lt;&gt;1,$M47&lt;&gt;1,$Q47=1),1,0))</f>
        <v/>
      </c>
      <c r="Q47" s="20">
        <f>IF(AND($J47=1,$M47=1,$F47="",TRIM($G47)&lt;&gt;""),1,0)</f>
        <v/>
      </c>
    </row>
    <row r="48" ht="18" customHeight="1">
      <c r="A48" s="12" t="n"/>
      <c r="B48" s="18" t="n"/>
      <c r="C48" s="19" t="n"/>
      <c r="D48" s="18" t="n"/>
      <c r="E48" s="15">
        <f>IF(OR($J48=0,$M48&lt;&gt;1),"",$A48+Stakeholders!$AA$7)</f>
        <v/>
      </c>
      <c r="F48" s="12" t="n"/>
      <c r="G48" s="19" t="n"/>
      <c r="H48" s="14">
        <f>IF($J48=0,"",IF($M48&lt;&gt;1,"△ A date is missing or can't be read",IF($C48="","△ Write what they asked",IF($K48&lt;&gt;1,"△ Who asked isn't a name on Stakeholders",IF($L48&lt;&gt;1,"△ Who answers is blank or isn't on Stakeholders",IF($O48=1,"△ Marked answered, with nothing written",IF($Q48=1,"△ A reply is written but Answered on is blank",IF($N48=1,"△ Waiting "&amp;(Stakeholders!$AA$6-$A48)&amp;" days, past the "&amp;Stakeholders!$AA$7&amp;" days to answer",IF($F48="","○ Open","○ Answered")))))))))</f>
        <v/>
      </c>
      <c r="J48" s="20">
        <f>IF(COUNTA($A48:$D48)+COUNTA($F48:$G48)&gt;0,1,0)</f>
        <v/>
      </c>
      <c r="K48" s="20">
        <f>IF($J48=0,"",IF(COUNTIF(Stakeholders!$A$14:$A$113,$B48)&gt;0,1,0))</f>
        <v/>
      </c>
      <c r="L48" s="20">
        <f>IF($J48=0,"",IF(COUNTIF(Stakeholders!$A$14:$A$113,$D48)&gt;0,1,0))</f>
        <v/>
      </c>
      <c r="M48" s="20">
        <f>IF($J48=0,"",IF(AND(ISNUMBER($A48),$A48&lt;=Stakeholders!$AA$6,OR($F48="",AND(ISNUMBER($F48),$F48&gt;=$A48,$F48&lt;=Stakeholders!$AA$6))),1,0))</f>
        <v/>
      </c>
      <c r="N48" s="20">
        <f>IF(AND($J48=1,$M48=1,$F48="",TRIM($G48)="",Stakeholders!$AA$6&gt;$E48),1,0)</f>
        <v/>
      </c>
      <c r="O48" s="20">
        <f>IF(AND($J48=1,$M48=1,ISNUMBER($F48),TRIM($G48)=""),1,0)</f>
        <v/>
      </c>
      <c r="P48" s="20">
        <f>IF($J48=0,0,IF(OR($C48="",$K48&lt;&gt;1,$L48&lt;&gt;1,$M48&lt;&gt;1,$Q48=1),1,0))</f>
        <v/>
      </c>
      <c r="Q48" s="20">
        <f>IF(AND($J48=1,$M48=1,$F48="",TRIM($G48)&lt;&gt;""),1,0)</f>
        <v/>
      </c>
    </row>
    <row r="49" ht="18" customHeight="1">
      <c r="A49" s="12" t="n"/>
      <c r="B49" s="18" t="n"/>
      <c r="C49" s="19" t="n"/>
      <c r="D49" s="18" t="n"/>
      <c r="E49" s="15">
        <f>IF(OR($J49=0,$M49&lt;&gt;1),"",$A49+Stakeholders!$AA$7)</f>
        <v/>
      </c>
      <c r="F49" s="12" t="n"/>
      <c r="G49" s="19" t="n"/>
      <c r="H49" s="14">
        <f>IF($J49=0,"",IF($M49&lt;&gt;1,"△ A date is missing or can't be read",IF($C49="","△ Write what they asked",IF($K49&lt;&gt;1,"△ Who asked isn't a name on Stakeholders",IF($L49&lt;&gt;1,"△ Who answers is blank or isn't on Stakeholders",IF($O49=1,"△ Marked answered, with nothing written",IF($Q49=1,"△ A reply is written but Answered on is blank",IF($N49=1,"△ Waiting "&amp;(Stakeholders!$AA$6-$A49)&amp;" days, past the "&amp;Stakeholders!$AA$7&amp;" days to answer",IF($F49="","○ Open","○ Answered")))))))))</f>
        <v/>
      </c>
      <c r="J49" s="20">
        <f>IF(COUNTA($A49:$D49)+COUNTA($F49:$G49)&gt;0,1,0)</f>
        <v/>
      </c>
      <c r="K49" s="20">
        <f>IF($J49=0,"",IF(COUNTIF(Stakeholders!$A$14:$A$113,$B49)&gt;0,1,0))</f>
        <v/>
      </c>
      <c r="L49" s="20">
        <f>IF($J49=0,"",IF(COUNTIF(Stakeholders!$A$14:$A$113,$D49)&gt;0,1,0))</f>
        <v/>
      </c>
      <c r="M49" s="20">
        <f>IF($J49=0,"",IF(AND(ISNUMBER($A49),$A49&lt;=Stakeholders!$AA$6,OR($F49="",AND(ISNUMBER($F49),$F49&gt;=$A49,$F49&lt;=Stakeholders!$AA$6))),1,0))</f>
        <v/>
      </c>
      <c r="N49" s="20">
        <f>IF(AND($J49=1,$M49=1,$F49="",TRIM($G49)="",Stakeholders!$AA$6&gt;$E49),1,0)</f>
        <v/>
      </c>
      <c r="O49" s="20">
        <f>IF(AND($J49=1,$M49=1,ISNUMBER($F49),TRIM($G49)=""),1,0)</f>
        <v/>
      </c>
      <c r="P49" s="20">
        <f>IF($J49=0,0,IF(OR($C49="",$K49&lt;&gt;1,$L49&lt;&gt;1,$M49&lt;&gt;1,$Q49=1),1,0))</f>
        <v/>
      </c>
      <c r="Q49" s="20">
        <f>IF(AND($J49=1,$M49=1,$F49="",TRIM($G49)&lt;&gt;""),1,0)</f>
        <v/>
      </c>
    </row>
    <row r="50" ht="18" customHeight="1">
      <c r="A50" s="12" t="n"/>
      <c r="B50" s="18" t="n"/>
      <c r="C50" s="19" t="n"/>
      <c r="D50" s="18" t="n"/>
      <c r="E50" s="15">
        <f>IF(OR($J50=0,$M50&lt;&gt;1),"",$A50+Stakeholders!$AA$7)</f>
        <v/>
      </c>
      <c r="F50" s="12" t="n"/>
      <c r="G50" s="19" t="n"/>
      <c r="H50" s="14">
        <f>IF($J50=0,"",IF($M50&lt;&gt;1,"△ A date is missing or can't be read",IF($C50="","△ Write what they asked",IF($K50&lt;&gt;1,"△ Who asked isn't a name on Stakeholders",IF($L50&lt;&gt;1,"△ Who answers is blank or isn't on Stakeholders",IF($O50=1,"△ Marked answered, with nothing written",IF($Q50=1,"△ A reply is written but Answered on is blank",IF($N50=1,"△ Waiting "&amp;(Stakeholders!$AA$6-$A50)&amp;" days, past the "&amp;Stakeholders!$AA$7&amp;" days to answer",IF($F50="","○ Open","○ Answered")))))))))</f>
        <v/>
      </c>
      <c r="J50" s="20">
        <f>IF(COUNTA($A50:$D50)+COUNTA($F50:$G50)&gt;0,1,0)</f>
        <v/>
      </c>
      <c r="K50" s="20">
        <f>IF($J50=0,"",IF(COUNTIF(Stakeholders!$A$14:$A$113,$B50)&gt;0,1,0))</f>
        <v/>
      </c>
      <c r="L50" s="20">
        <f>IF($J50=0,"",IF(COUNTIF(Stakeholders!$A$14:$A$113,$D50)&gt;0,1,0))</f>
        <v/>
      </c>
      <c r="M50" s="20">
        <f>IF($J50=0,"",IF(AND(ISNUMBER($A50),$A50&lt;=Stakeholders!$AA$6,OR($F50="",AND(ISNUMBER($F50),$F50&gt;=$A50,$F50&lt;=Stakeholders!$AA$6))),1,0))</f>
        <v/>
      </c>
      <c r="N50" s="20">
        <f>IF(AND($J50=1,$M50=1,$F50="",TRIM($G50)="",Stakeholders!$AA$6&gt;$E50),1,0)</f>
        <v/>
      </c>
      <c r="O50" s="20">
        <f>IF(AND($J50=1,$M50=1,ISNUMBER($F50),TRIM($G50)=""),1,0)</f>
        <v/>
      </c>
      <c r="P50" s="20">
        <f>IF($J50=0,0,IF(OR($C50="",$K50&lt;&gt;1,$L50&lt;&gt;1,$M50&lt;&gt;1,$Q50=1),1,0))</f>
        <v/>
      </c>
      <c r="Q50" s="20">
        <f>IF(AND($J50=1,$M50=1,$F50="",TRIM($G50)&lt;&gt;""),1,0)</f>
        <v/>
      </c>
    </row>
    <row r="51" ht="18" customHeight="1">
      <c r="A51" s="12" t="n"/>
      <c r="B51" s="18" t="n"/>
      <c r="C51" s="19" t="n"/>
      <c r="D51" s="18" t="n"/>
      <c r="E51" s="15">
        <f>IF(OR($J51=0,$M51&lt;&gt;1),"",$A51+Stakeholders!$AA$7)</f>
        <v/>
      </c>
      <c r="F51" s="12" t="n"/>
      <c r="G51" s="19" t="n"/>
      <c r="H51" s="14">
        <f>IF($J51=0,"",IF($M51&lt;&gt;1,"△ A date is missing or can't be read",IF($C51="","△ Write what they asked",IF($K51&lt;&gt;1,"△ Who asked isn't a name on Stakeholders",IF($L51&lt;&gt;1,"△ Who answers is blank or isn't on Stakeholders",IF($O51=1,"△ Marked answered, with nothing written",IF($Q51=1,"△ A reply is written but Answered on is blank",IF($N51=1,"△ Waiting "&amp;(Stakeholders!$AA$6-$A51)&amp;" days, past the "&amp;Stakeholders!$AA$7&amp;" days to answer",IF($F51="","○ Open","○ Answered")))))))))</f>
        <v/>
      </c>
      <c r="J51" s="20">
        <f>IF(COUNTA($A51:$D51)+COUNTA($F51:$G51)&gt;0,1,0)</f>
        <v/>
      </c>
      <c r="K51" s="20">
        <f>IF($J51=0,"",IF(COUNTIF(Stakeholders!$A$14:$A$113,$B51)&gt;0,1,0))</f>
        <v/>
      </c>
      <c r="L51" s="20">
        <f>IF($J51=0,"",IF(COUNTIF(Stakeholders!$A$14:$A$113,$D51)&gt;0,1,0))</f>
        <v/>
      </c>
      <c r="M51" s="20">
        <f>IF($J51=0,"",IF(AND(ISNUMBER($A51),$A51&lt;=Stakeholders!$AA$6,OR($F51="",AND(ISNUMBER($F51),$F51&gt;=$A51,$F51&lt;=Stakeholders!$AA$6))),1,0))</f>
        <v/>
      </c>
      <c r="N51" s="20">
        <f>IF(AND($J51=1,$M51=1,$F51="",TRIM($G51)="",Stakeholders!$AA$6&gt;$E51),1,0)</f>
        <v/>
      </c>
      <c r="O51" s="20">
        <f>IF(AND($J51=1,$M51=1,ISNUMBER($F51),TRIM($G51)=""),1,0)</f>
        <v/>
      </c>
      <c r="P51" s="20">
        <f>IF($J51=0,0,IF(OR($C51="",$K51&lt;&gt;1,$L51&lt;&gt;1,$M51&lt;&gt;1,$Q51=1),1,0))</f>
        <v/>
      </c>
      <c r="Q51" s="20">
        <f>IF(AND($J51=1,$M51=1,$F51="",TRIM($G51)&lt;&gt;""),1,0)</f>
        <v/>
      </c>
    </row>
    <row r="52" ht="18" customHeight="1">
      <c r="A52" s="12" t="n"/>
      <c r="B52" s="18" t="n"/>
      <c r="C52" s="19" t="n"/>
      <c r="D52" s="18" t="n"/>
      <c r="E52" s="15">
        <f>IF(OR($J52=0,$M52&lt;&gt;1),"",$A52+Stakeholders!$AA$7)</f>
        <v/>
      </c>
      <c r="F52" s="12" t="n"/>
      <c r="G52" s="19" t="n"/>
      <c r="H52" s="14">
        <f>IF($J52=0,"",IF($M52&lt;&gt;1,"△ A date is missing or can't be read",IF($C52="","△ Write what they asked",IF($K52&lt;&gt;1,"△ Who asked isn't a name on Stakeholders",IF($L52&lt;&gt;1,"△ Who answers is blank or isn't on Stakeholders",IF($O52=1,"△ Marked answered, with nothing written",IF($Q52=1,"△ A reply is written but Answered on is blank",IF($N52=1,"△ Waiting "&amp;(Stakeholders!$AA$6-$A52)&amp;" days, past the "&amp;Stakeholders!$AA$7&amp;" days to answer",IF($F52="","○ Open","○ Answered")))))))))</f>
        <v/>
      </c>
      <c r="J52" s="20">
        <f>IF(COUNTA($A52:$D52)+COUNTA($F52:$G52)&gt;0,1,0)</f>
        <v/>
      </c>
      <c r="K52" s="20">
        <f>IF($J52=0,"",IF(COUNTIF(Stakeholders!$A$14:$A$113,$B52)&gt;0,1,0))</f>
        <v/>
      </c>
      <c r="L52" s="20">
        <f>IF($J52=0,"",IF(COUNTIF(Stakeholders!$A$14:$A$113,$D52)&gt;0,1,0))</f>
        <v/>
      </c>
      <c r="M52" s="20">
        <f>IF($J52=0,"",IF(AND(ISNUMBER($A52),$A52&lt;=Stakeholders!$AA$6,OR($F52="",AND(ISNUMBER($F52),$F52&gt;=$A52,$F52&lt;=Stakeholders!$AA$6))),1,0))</f>
        <v/>
      </c>
      <c r="N52" s="20">
        <f>IF(AND($J52=1,$M52=1,$F52="",TRIM($G52)="",Stakeholders!$AA$6&gt;$E52),1,0)</f>
        <v/>
      </c>
      <c r="O52" s="20">
        <f>IF(AND($J52=1,$M52=1,ISNUMBER($F52),TRIM($G52)=""),1,0)</f>
        <v/>
      </c>
      <c r="P52" s="20">
        <f>IF($J52=0,0,IF(OR($C52="",$K52&lt;&gt;1,$L52&lt;&gt;1,$M52&lt;&gt;1,$Q52=1),1,0))</f>
        <v/>
      </c>
      <c r="Q52" s="20">
        <f>IF(AND($J52=1,$M52=1,$F52="",TRIM($G52)&lt;&gt;""),1,0)</f>
        <v/>
      </c>
    </row>
    <row r="53" ht="18" customHeight="1">
      <c r="A53" s="12" t="n"/>
      <c r="B53" s="18" t="n"/>
      <c r="C53" s="19" t="n"/>
      <c r="D53" s="18" t="n"/>
      <c r="E53" s="15">
        <f>IF(OR($J53=0,$M53&lt;&gt;1),"",$A53+Stakeholders!$AA$7)</f>
        <v/>
      </c>
      <c r="F53" s="12" t="n"/>
      <c r="G53" s="19" t="n"/>
      <c r="H53" s="14">
        <f>IF($J53=0,"",IF($M53&lt;&gt;1,"△ A date is missing or can't be read",IF($C53="","△ Write what they asked",IF($K53&lt;&gt;1,"△ Who asked isn't a name on Stakeholders",IF($L53&lt;&gt;1,"△ Who answers is blank or isn't on Stakeholders",IF($O53=1,"△ Marked answered, with nothing written",IF($Q53=1,"△ A reply is written but Answered on is blank",IF($N53=1,"△ Waiting "&amp;(Stakeholders!$AA$6-$A53)&amp;" days, past the "&amp;Stakeholders!$AA$7&amp;" days to answer",IF($F53="","○ Open","○ Answered")))))))))</f>
        <v/>
      </c>
      <c r="J53" s="20">
        <f>IF(COUNTA($A53:$D53)+COUNTA($F53:$G53)&gt;0,1,0)</f>
        <v/>
      </c>
      <c r="K53" s="20">
        <f>IF($J53=0,"",IF(COUNTIF(Stakeholders!$A$14:$A$113,$B53)&gt;0,1,0))</f>
        <v/>
      </c>
      <c r="L53" s="20">
        <f>IF($J53=0,"",IF(COUNTIF(Stakeholders!$A$14:$A$113,$D53)&gt;0,1,0))</f>
        <v/>
      </c>
      <c r="M53" s="20">
        <f>IF($J53=0,"",IF(AND(ISNUMBER($A53),$A53&lt;=Stakeholders!$AA$6,OR($F53="",AND(ISNUMBER($F53),$F53&gt;=$A53,$F53&lt;=Stakeholders!$AA$6))),1,0))</f>
        <v/>
      </c>
      <c r="N53" s="20">
        <f>IF(AND($J53=1,$M53=1,$F53="",TRIM($G53)="",Stakeholders!$AA$6&gt;$E53),1,0)</f>
        <v/>
      </c>
      <c r="O53" s="20">
        <f>IF(AND($J53=1,$M53=1,ISNUMBER($F53),TRIM($G53)=""),1,0)</f>
        <v/>
      </c>
      <c r="P53" s="20">
        <f>IF($J53=0,0,IF(OR($C53="",$K53&lt;&gt;1,$L53&lt;&gt;1,$M53&lt;&gt;1,$Q53=1),1,0))</f>
        <v/>
      </c>
      <c r="Q53" s="20">
        <f>IF(AND($J53=1,$M53=1,$F53="",TRIM($G53)&lt;&gt;""),1,0)</f>
        <v/>
      </c>
    </row>
    <row r="54" ht="18" customHeight="1">
      <c r="A54" s="12" t="n"/>
      <c r="B54" s="18" t="n"/>
      <c r="C54" s="19" t="n"/>
      <c r="D54" s="18" t="n"/>
      <c r="E54" s="15">
        <f>IF(OR($J54=0,$M54&lt;&gt;1),"",$A54+Stakeholders!$AA$7)</f>
        <v/>
      </c>
      <c r="F54" s="12" t="n"/>
      <c r="G54" s="19" t="n"/>
      <c r="H54" s="14">
        <f>IF($J54=0,"",IF($M54&lt;&gt;1,"△ A date is missing or can't be read",IF($C54="","△ Write what they asked",IF($K54&lt;&gt;1,"△ Who asked isn't a name on Stakeholders",IF($L54&lt;&gt;1,"△ Who answers is blank or isn't on Stakeholders",IF($O54=1,"△ Marked answered, with nothing written",IF($Q54=1,"△ A reply is written but Answered on is blank",IF($N54=1,"△ Waiting "&amp;(Stakeholders!$AA$6-$A54)&amp;" days, past the "&amp;Stakeholders!$AA$7&amp;" days to answer",IF($F54="","○ Open","○ Answered")))))))))</f>
        <v/>
      </c>
      <c r="J54" s="20">
        <f>IF(COUNTA($A54:$D54)+COUNTA($F54:$G54)&gt;0,1,0)</f>
        <v/>
      </c>
      <c r="K54" s="20">
        <f>IF($J54=0,"",IF(COUNTIF(Stakeholders!$A$14:$A$113,$B54)&gt;0,1,0))</f>
        <v/>
      </c>
      <c r="L54" s="20">
        <f>IF($J54=0,"",IF(COUNTIF(Stakeholders!$A$14:$A$113,$D54)&gt;0,1,0))</f>
        <v/>
      </c>
      <c r="M54" s="20">
        <f>IF($J54=0,"",IF(AND(ISNUMBER($A54),$A54&lt;=Stakeholders!$AA$6,OR($F54="",AND(ISNUMBER($F54),$F54&gt;=$A54,$F54&lt;=Stakeholders!$AA$6))),1,0))</f>
        <v/>
      </c>
      <c r="N54" s="20">
        <f>IF(AND($J54=1,$M54=1,$F54="",TRIM($G54)="",Stakeholders!$AA$6&gt;$E54),1,0)</f>
        <v/>
      </c>
      <c r="O54" s="20">
        <f>IF(AND($J54=1,$M54=1,ISNUMBER($F54),TRIM($G54)=""),1,0)</f>
        <v/>
      </c>
      <c r="P54" s="20">
        <f>IF($J54=0,0,IF(OR($C54="",$K54&lt;&gt;1,$L54&lt;&gt;1,$M54&lt;&gt;1,$Q54=1),1,0))</f>
        <v/>
      </c>
      <c r="Q54" s="20">
        <f>IF(AND($J54=1,$M54=1,$F54="",TRIM($G54)&lt;&gt;""),1,0)</f>
        <v/>
      </c>
    </row>
    <row r="55" ht="18" customHeight="1">
      <c r="A55" s="12" t="n"/>
      <c r="B55" s="18" t="n"/>
      <c r="C55" s="19" t="n"/>
      <c r="D55" s="18" t="n"/>
      <c r="E55" s="15">
        <f>IF(OR($J55=0,$M55&lt;&gt;1),"",$A55+Stakeholders!$AA$7)</f>
        <v/>
      </c>
      <c r="F55" s="12" t="n"/>
      <c r="G55" s="19" t="n"/>
      <c r="H55" s="14">
        <f>IF($J55=0,"",IF($M55&lt;&gt;1,"△ A date is missing or can't be read",IF($C55="","△ Write what they asked",IF($K55&lt;&gt;1,"△ Who asked isn't a name on Stakeholders",IF($L55&lt;&gt;1,"△ Who answers is blank or isn't on Stakeholders",IF($O55=1,"△ Marked answered, with nothing written",IF($Q55=1,"△ A reply is written but Answered on is blank",IF($N55=1,"△ Waiting "&amp;(Stakeholders!$AA$6-$A55)&amp;" days, past the "&amp;Stakeholders!$AA$7&amp;" days to answer",IF($F55="","○ Open","○ Answered")))))))))</f>
        <v/>
      </c>
      <c r="J55" s="20">
        <f>IF(COUNTA($A55:$D55)+COUNTA($F55:$G55)&gt;0,1,0)</f>
        <v/>
      </c>
      <c r="K55" s="20">
        <f>IF($J55=0,"",IF(COUNTIF(Stakeholders!$A$14:$A$113,$B55)&gt;0,1,0))</f>
        <v/>
      </c>
      <c r="L55" s="20">
        <f>IF($J55=0,"",IF(COUNTIF(Stakeholders!$A$14:$A$113,$D55)&gt;0,1,0))</f>
        <v/>
      </c>
      <c r="M55" s="20">
        <f>IF($J55=0,"",IF(AND(ISNUMBER($A55),$A55&lt;=Stakeholders!$AA$6,OR($F55="",AND(ISNUMBER($F55),$F55&gt;=$A55,$F55&lt;=Stakeholders!$AA$6))),1,0))</f>
        <v/>
      </c>
      <c r="N55" s="20">
        <f>IF(AND($J55=1,$M55=1,$F55="",TRIM($G55)="",Stakeholders!$AA$6&gt;$E55),1,0)</f>
        <v/>
      </c>
      <c r="O55" s="20">
        <f>IF(AND($J55=1,$M55=1,ISNUMBER($F55),TRIM($G55)=""),1,0)</f>
        <v/>
      </c>
      <c r="P55" s="20">
        <f>IF($J55=0,0,IF(OR($C55="",$K55&lt;&gt;1,$L55&lt;&gt;1,$M55&lt;&gt;1,$Q55=1),1,0))</f>
        <v/>
      </c>
      <c r="Q55" s="20">
        <f>IF(AND($J55=1,$M55=1,$F55="",TRIM($G55)&lt;&gt;""),1,0)</f>
        <v/>
      </c>
    </row>
    <row r="56" ht="18" customHeight="1">
      <c r="A56" s="12" t="n"/>
      <c r="B56" s="18" t="n"/>
      <c r="C56" s="19" t="n"/>
      <c r="D56" s="18" t="n"/>
      <c r="E56" s="15">
        <f>IF(OR($J56=0,$M56&lt;&gt;1),"",$A56+Stakeholders!$AA$7)</f>
        <v/>
      </c>
      <c r="F56" s="12" t="n"/>
      <c r="G56" s="19" t="n"/>
      <c r="H56" s="14">
        <f>IF($J56=0,"",IF($M56&lt;&gt;1,"△ A date is missing or can't be read",IF($C56="","△ Write what they asked",IF($K56&lt;&gt;1,"△ Who asked isn't a name on Stakeholders",IF($L56&lt;&gt;1,"△ Who answers is blank or isn't on Stakeholders",IF($O56=1,"△ Marked answered, with nothing written",IF($Q56=1,"△ A reply is written but Answered on is blank",IF($N56=1,"△ Waiting "&amp;(Stakeholders!$AA$6-$A56)&amp;" days, past the "&amp;Stakeholders!$AA$7&amp;" days to answer",IF($F56="","○ Open","○ Answered")))))))))</f>
        <v/>
      </c>
      <c r="J56" s="20">
        <f>IF(COUNTA($A56:$D56)+COUNTA($F56:$G56)&gt;0,1,0)</f>
        <v/>
      </c>
      <c r="K56" s="20">
        <f>IF($J56=0,"",IF(COUNTIF(Stakeholders!$A$14:$A$113,$B56)&gt;0,1,0))</f>
        <v/>
      </c>
      <c r="L56" s="20">
        <f>IF($J56=0,"",IF(COUNTIF(Stakeholders!$A$14:$A$113,$D56)&gt;0,1,0))</f>
        <v/>
      </c>
      <c r="M56" s="20">
        <f>IF($J56=0,"",IF(AND(ISNUMBER($A56),$A56&lt;=Stakeholders!$AA$6,OR($F56="",AND(ISNUMBER($F56),$F56&gt;=$A56,$F56&lt;=Stakeholders!$AA$6))),1,0))</f>
        <v/>
      </c>
      <c r="N56" s="20">
        <f>IF(AND($J56=1,$M56=1,$F56="",TRIM($G56)="",Stakeholders!$AA$6&gt;$E56),1,0)</f>
        <v/>
      </c>
      <c r="O56" s="20">
        <f>IF(AND($J56=1,$M56=1,ISNUMBER($F56),TRIM($G56)=""),1,0)</f>
        <v/>
      </c>
      <c r="P56" s="20">
        <f>IF($J56=0,0,IF(OR($C56="",$K56&lt;&gt;1,$L56&lt;&gt;1,$M56&lt;&gt;1,$Q56=1),1,0))</f>
        <v/>
      </c>
      <c r="Q56" s="20">
        <f>IF(AND($J56=1,$M56=1,$F56="",TRIM($G56)&lt;&gt;""),1,0)</f>
        <v/>
      </c>
    </row>
    <row r="57" ht="18" customHeight="1">
      <c r="A57" s="12" t="n"/>
      <c r="B57" s="18" t="n"/>
      <c r="C57" s="19" t="n"/>
      <c r="D57" s="18" t="n"/>
      <c r="E57" s="15">
        <f>IF(OR($J57=0,$M57&lt;&gt;1),"",$A57+Stakeholders!$AA$7)</f>
        <v/>
      </c>
      <c r="F57" s="12" t="n"/>
      <c r="G57" s="19" t="n"/>
      <c r="H57" s="14">
        <f>IF($J57=0,"",IF($M57&lt;&gt;1,"△ A date is missing or can't be read",IF($C57="","△ Write what they asked",IF($K57&lt;&gt;1,"△ Who asked isn't a name on Stakeholders",IF($L57&lt;&gt;1,"△ Who answers is blank or isn't on Stakeholders",IF($O57=1,"△ Marked answered, with nothing written",IF($Q57=1,"△ A reply is written but Answered on is blank",IF($N57=1,"△ Waiting "&amp;(Stakeholders!$AA$6-$A57)&amp;" days, past the "&amp;Stakeholders!$AA$7&amp;" days to answer",IF($F57="","○ Open","○ Answered")))))))))</f>
        <v/>
      </c>
      <c r="J57" s="20">
        <f>IF(COUNTA($A57:$D57)+COUNTA($F57:$G57)&gt;0,1,0)</f>
        <v/>
      </c>
      <c r="K57" s="20">
        <f>IF($J57=0,"",IF(COUNTIF(Stakeholders!$A$14:$A$113,$B57)&gt;0,1,0))</f>
        <v/>
      </c>
      <c r="L57" s="20">
        <f>IF($J57=0,"",IF(COUNTIF(Stakeholders!$A$14:$A$113,$D57)&gt;0,1,0))</f>
        <v/>
      </c>
      <c r="M57" s="20">
        <f>IF($J57=0,"",IF(AND(ISNUMBER($A57),$A57&lt;=Stakeholders!$AA$6,OR($F57="",AND(ISNUMBER($F57),$F57&gt;=$A57,$F57&lt;=Stakeholders!$AA$6))),1,0))</f>
        <v/>
      </c>
      <c r="N57" s="20">
        <f>IF(AND($J57=1,$M57=1,$F57="",TRIM($G57)="",Stakeholders!$AA$6&gt;$E57),1,0)</f>
        <v/>
      </c>
      <c r="O57" s="20">
        <f>IF(AND($J57=1,$M57=1,ISNUMBER($F57),TRIM($G57)=""),1,0)</f>
        <v/>
      </c>
      <c r="P57" s="20">
        <f>IF($J57=0,0,IF(OR($C57="",$K57&lt;&gt;1,$L57&lt;&gt;1,$M57&lt;&gt;1,$Q57=1),1,0))</f>
        <v/>
      </c>
      <c r="Q57" s="20">
        <f>IF(AND($J57=1,$M57=1,$F57="",TRIM($G57)&lt;&gt;""),1,0)</f>
        <v/>
      </c>
    </row>
    <row r="58" ht="18" customHeight="1">
      <c r="A58" s="12" t="n"/>
      <c r="B58" s="18" t="n"/>
      <c r="C58" s="19" t="n"/>
      <c r="D58" s="18" t="n"/>
      <c r="E58" s="15">
        <f>IF(OR($J58=0,$M58&lt;&gt;1),"",$A58+Stakeholders!$AA$7)</f>
        <v/>
      </c>
      <c r="F58" s="12" t="n"/>
      <c r="G58" s="19" t="n"/>
      <c r="H58" s="14">
        <f>IF($J58=0,"",IF($M58&lt;&gt;1,"△ A date is missing or can't be read",IF($C58="","△ Write what they asked",IF($K58&lt;&gt;1,"△ Who asked isn't a name on Stakeholders",IF($L58&lt;&gt;1,"△ Who answers is blank or isn't on Stakeholders",IF($O58=1,"△ Marked answered, with nothing written",IF($Q58=1,"△ A reply is written but Answered on is blank",IF($N58=1,"△ Waiting "&amp;(Stakeholders!$AA$6-$A58)&amp;" days, past the "&amp;Stakeholders!$AA$7&amp;" days to answer",IF($F58="","○ Open","○ Answered")))))))))</f>
        <v/>
      </c>
      <c r="J58" s="20">
        <f>IF(COUNTA($A58:$D58)+COUNTA($F58:$G58)&gt;0,1,0)</f>
        <v/>
      </c>
      <c r="K58" s="20">
        <f>IF($J58=0,"",IF(COUNTIF(Stakeholders!$A$14:$A$113,$B58)&gt;0,1,0))</f>
        <v/>
      </c>
      <c r="L58" s="20">
        <f>IF($J58=0,"",IF(COUNTIF(Stakeholders!$A$14:$A$113,$D58)&gt;0,1,0))</f>
        <v/>
      </c>
      <c r="M58" s="20">
        <f>IF($J58=0,"",IF(AND(ISNUMBER($A58),$A58&lt;=Stakeholders!$AA$6,OR($F58="",AND(ISNUMBER($F58),$F58&gt;=$A58,$F58&lt;=Stakeholders!$AA$6))),1,0))</f>
        <v/>
      </c>
      <c r="N58" s="20">
        <f>IF(AND($J58=1,$M58=1,$F58="",TRIM($G58)="",Stakeholders!$AA$6&gt;$E58),1,0)</f>
        <v/>
      </c>
      <c r="O58" s="20">
        <f>IF(AND($J58=1,$M58=1,ISNUMBER($F58),TRIM($G58)=""),1,0)</f>
        <v/>
      </c>
      <c r="P58" s="20">
        <f>IF($J58=0,0,IF(OR($C58="",$K58&lt;&gt;1,$L58&lt;&gt;1,$M58&lt;&gt;1,$Q58=1),1,0))</f>
        <v/>
      </c>
      <c r="Q58" s="20">
        <f>IF(AND($J58=1,$M58=1,$F58="",TRIM($G58)&lt;&gt;""),1,0)</f>
        <v/>
      </c>
    </row>
    <row r="59" ht="18" customHeight="1">
      <c r="A59" s="12" t="n"/>
      <c r="B59" s="18" t="n"/>
      <c r="C59" s="19" t="n"/>
      <c r="D59" s="18" t="n"/>
      <c r="E59" s="15">
        <f>IF(OR($J59=0,$M59&lt;&gt;1),"",$A59+Stakeholders!$AA$7)</f>
        <v/>
      </c>
      <c r="F59" s="12" t="n"/>
      <c r="G59" s="19" t="n"/>
      <c r="H59" s="14">
        <f>IF($J59=0,"",IF($M59&lt;&gt;1,"△ A date is missing or can't be read",IF($C59="","△ Write what they asked",IF($K59&lt;&gt;1,"△ Who asked isn't a name on Stakeholders",IF($L59&lt;&gt;1,"△ Who answers is blank or isn't on Stakeholders",IF($O59=1,"△ Marked answered, with nothing written",IF($Q59=1,"△ A reply is written but Answered on is blank",IF($N59=1,"△ Waiting "&amp;(Stakeholders!$AA$6-$A59)&amp;" days, past the "&amp;Stakeholders!$AA$7&amp;" days to answer",IF($F59="","○ Open","○ Answered")))))))))</f>
        <v/>
      </c>
      <c r="J59" s="20">
        <f>IF(COUNTA($A59:$D59)+COUNTA($F59:$G59)&gt;0,1,0)</f>
        <v/>
      </c>
      <c r="K59" s="20">
        <f>IF($J59=0,"",IF(COUNTIF(Stakeholders!$A$14:$A$113,$B59)&gt;0,1,0))</f>
        <v/>
      </c>
      <c r="L59" s="20">
        <f>IF($J59=0,"",IF(COUNTIF(Stakeholders!$A$14:$A$113,$D59)&gt;0,1,0))</f>
        <v/>
      </c>
      <c r="M59" s="20">
        <f>IF($J59=0,"",IF(AND(ISNUMBER($A59),$A59&lt;=Stakeholders!$AA$6,OR($F59="",AND(ISNUMBER($F59),$F59&gt;=$A59,$F59&lt;=Stakeholders!$AA$6))),1,0))</f>
        <v/>
      </c>
      <c r="N59" s="20">
        <f>IF(AND($J59=1,$M59=1,$F59="",TRIM($G59)="",Stakeholders!$AA$6&gt;$E59),1,0)</f>
        <v/>
      </c>
      <c r="O59" s="20">
        <f>IF(AND($J59=1,$M59=1,ISNUMBER($F59),TRIM($G59)=""),1,0)</f>
        <v/>
      </c>
      <c r="P59" s="20">
        <f>IF($J59=0,0,IF(OR($C59="",$K59&lt;&gt;1,$L59&lt;&gt;1,$M59&lt;&gt;1,$Q59=1),1,0))</f>
        <v/>
      </c>
      <c r="Q59" s="20">
        <f>IF(AND($J59=1,$M59=1,$F59="",TRIM($G59)&lt;&gt;""),1,0)</f>
        <v/>
      </c>
    </row>
    <row r="60" ht="18" customHeight="1">
      <c r="A60" s="12" t="n"/>
      <c r="B60" s="18" t="n"/>
      <c r="C60" s="19" t="n"/>
      <c r="D60" s="18" t="n"/>
      <c r="E60" s="15">
        <f>IF(OR($J60=0,$M60&lt;&gt;1),"",$A60+Stakeholders!$AA$7)</f>
        <v/>
      </c>
      <c r="F60" s="12" t="n"/>
      <c r="G60" s="19" t="n"/>
      <c r="H60" s="14">
        <f>IF($J60=0,"",IF($M60&lt;&gt;1,"△ A date is missing or can't be read",IF($C60="","△ Write what they asked",IF($K60&lt;&gt;1,"△ Who asked isn't a name on Stakeholders",IF($L60&lt;&gt;1,"△ Who answers is blank or isn't on Stakeholders",IF($O60=1,"△ Marked answered, with nothing written",IF($Q60=1,"△ A reply is written but Answered on is blank",IF($N60=1,"△ Waiting "&amp;(Stakeholders!$AA$6-$A60)&amp;" days, past the "&amp;Stakeholders!$AA$7&amp;" days to answer",IF($F60="","○ Open","○ Answered")))))))))</f>
        <v/>
      </c>
      <c r="J60" s="20">
        <f>IF(COUNTA($A60:$D60)+COUNTA($F60:$G60)&gt;0,1,0)</f>
        <v/>
      </c>
      <c r="K60" s="20">
        <f>IF($J60=0,"",IF(COUNTIF(Stakeholders!$A$14:$A$113,$B60)&gt;0,1,0))</f>
        <v/>
      </c>
      <c r="L60" s="20">
        <f>IF($J60=0,"",IF(COUNTIF(Stakeholders!$A$14:$A$113,$D60)&gt;0,1,0))</f>
        <v/>
      </c>
      <c r="M60" s="20">
        <f>IF($J60=0,"",IF(AND(ISNUMBER($A60),$A60&lt;=Stakeholders!$AA$6,OR($F60="",AND(ISNUMBER($F60),$F60&gt;=$A60,$F60&lt;=Stakeholders!$AA$6))),1,0))</f>
        <v/>
      </c>
      <c r="N60" s="20">
        <f>IF(AND($J60=1,$M60=1,$F60="",TRIM($G60)="",Stakeholders!$AA$6&gt;$E60),1,0)</f>
        <v/>
      </c>
      <c r="O60" s="20">
        <f>IF(AND($J60=1,$M60=1,ISNUMBER($F60),TRIM($G60)=""),1,0)</f>
        <v/>
      </c>
      <c r="P60" s="20">
        <f>IF($J60=0,0,IF(OR($C60="",$K60&lt;&gt;1,$L60&lt;&gt;1,$M60&lt;&gt;1,$Q60=1),1,0))</f>
        <v/>
      </c>
      <c r="Q60" s="20">
        <f>IF(AND($J60=1,$M60=1,$F60="",TRIM($G60)&lt;&gt;""),1,0)</f>
        <v/>
      </c>
    </row>
    <row r="61" ht="18" customHeight="1">
      <c r="A61" s="12" t="n"/>
      <c r="B61" s="18" t="n"/>
      <c r="C61" s="19" t="n"/>
      <c r="D61" s="18" t="n"/>
      <c r="E61" s="15">
        <f>IF(OR($J61=0,$M61&lt;&gt;1),"",$A61+Stakeholders!$AA$7)</f>
        <v/>
      </c>
      <c r="F61" s="12" t="n"/>
      <c r="G61" s="19" t="n"/>
      <c r="H61" s="14">
        <f>IF($J61=0,"",IF($M61&lt;&gt;1,"△ A date is missing or can't be read",IF($C61="","△ Write what they asked",IF($K61&lt;&gt;1,"△ Who asked isn't a name on Stakeholders",IF($L61&lt;&gt;1,"△ Who answers is blank or isn't on Stakeholders",IF($O61=1,"△ Marked answered, with nothing written",IF($Q61=1,"△ A reply is written but Answered on is blank",IF($N61=1,"△ Waiting "&amp;(Stakeholders!$AA$6-$A61)&amp;" days, past the "&amp;Stakeholders!$AA$7&amp;" days to answer",IF($F61="","○ Open","○ Answered")))))))))</f>
        <v/>
      </c>
      <c r="J61" s="20">
        <f>IF(COUNTA($A61:$D61)+COUNTA($F61:$G61)&gt;0,1,0)</f>
        <v/>
      </c>
      <c r="K61" s="20">
        <f>IF($J61=0,"",IF(COUNTIF(Stakeholders!$A$14:$A$113,$B61)&gt;0,1,0))</f>
        <v/>
      </c>
      <c r="L61" s="20">
        <f>IF($J61=0,"",IF(COUNTIF(Stakeholders!$A$14:$A$113,$D61)&gt;0,1,0))</f>
        <v/>
      </c>
      <c r="M61" s="20">
        <f>IF($J61=0,"",IF(AND(ISNUMBER($A61),$A61&lt;=Stakeholders!$AA$6,OR($F61="",AND(ISNUMBER($F61),$F61&gt;=$A61,$F61&lt;=Stakeholders!$AA$6))),1,0))</f>
        <v/>
      </c>
      <c r="N61" s="20">
        <f>IF(AND($J61=1,$M61=1,$F61="",TRIM($G61)="",Stakeholders!$AA$6&gt;$E61),1,0)</f>
        <v/>
      </c>
      <c r="O61" s="20">
        <f>IF(AND($J61=1,$M61=1,ISNUMBER($F61),TRIM($G61)=""),1,0)</f>
        <v/>
      </c>
      <c r="P61" s="20">
        <f>IF($J61=0,0,IF(OR($C61="",$K61&lt;&gt;1,$L61&lt;&gt;1,$M61&lt;&gt;1,$Q61=1),1,0))</f>
        <v/>
      </c>
      <c r="Q61" s="20">
        <f>IF(AND($J61=1,$M61=1,$F61="",TRIM($G61)&lt;&gt;""),1,0)</f>
        <v/>
      </c>
    </row>
    <row r="62" ht="18" customHeight="1">
      <c r="A62" s="12" t="n"/>
      <c r="B62" s="18" t="n"/>
      <c r="C62" s="19" t="n"/>
      <c r="D62" s="18" t="n"/>
      <c r="E62" s="15">
        <f>IF(OR($J62=0,$M62&lt;&gt;1),"",$A62+Stakeholders!$AA$7)</f>
        <v/>
      </c>
      <c r="F62" s="12" t="n"/>
      <c r="G62" s="19" t="n"/>
      <c r="H62" s="14">
        <f>IF($J62=0,"",IF($M62&lt;&gt;1,"△ A date is missing or can't be read",IF($C62="","△ Write what they asked",IF($K62&lt;&gt;1,"△ Who asked isn't a name on Stakeholders",IF($L62&lt;&gt;1,"△ Who answers is blank or isn't on Stakeholders",IF($O62=1,"△ Marked answered, with nothing written",IF($Q62=1,"△ A reply is written but Answered on is blank",IF($N62=1,"△ Waiting "&amp;(Stakeholders!$AA$6-$A62)&amp;" days, past the "&amp;Stakeholders!$AA$7&amp;" days to answer",IF($F62="","○ Open","○ Answered")))))))))</f>
        <v/>
      </c>
      <c r="J62" s="20">
        <f>IF(COUNTA($A62:$D62)+COUNTA($F62:$G62)&gt;0,1,0)</f>
        <v/>
      </c>
      <c r="K62" s="20">
        <f>IF($J62=0,"",IF(COUNTIF(Stakeholders!$A$14:$A$113,$B62)&gt;0,1,0))</f>
        <v/>
      </c>
      <c r="L62" s="20">
        <f>IF($J62=0,"",IF(COUNTIF(Stakeholders!$A$14:$A$113,$D62)&gt;0,1,0))</f>
        <v/>
      </c>
      <c r="M62" s="20">
        <f>IF($J62=0,"",IF(AND(ISNUMBER($A62),$A62&lt;=Stakeholders!$AA$6,OR($F62="",AND(ISNUMBER($F62),$F62&gt;=$A62,$F62&lt;=Stakeholders!$AA$6))),1,0))</f>
        <v/>
      </c>
      <c r="N62" s="20">
        <f>IF(AND($J62=1,$M62=1,$F62="",TRIM($G62)="",Stakeholders!$AA$6&gt;$E62),1,0)</f>
        <v/>
      </c>
      <c r="O62" s="20">
        <f>IF(AND($J62=1,$M62=1,ISNUMBER($F62),TRIM($G62)=""),1,0)</f>
        <v/>
      </c>
      <c r="P62" s="20">
        <f>IF($J62=0,0,IF(OR($C62="",$K62&lt;&gt;1,$L62&lt;&gt;1,$M62&lt;&gt;1,$Q62=1),1,0))</f>
        <v/>
      </c>
      <c r="Q62" s="20">
        <f>IF(AND($J62=1,$M62=1,$F62="",TRIM($G62)&lt;&gt;""),1,0)</f>
        <v/>
      </c>
    </row>
    <row r="63" ht="18" customHeight="1">
      <c r="A63" s="12" t="n"/>
      <c r="B63" s="18" t="n"/>
      <c r="C63" s="19" t="n"/>
      <c r="D63" s="18" t="n"/>
      <c r="E63" s="15">
        <f>IF(OR($J63=0,$M63&lt;&gt;1),"",$A63+Stakeholders!$AA$7)</f>
        <v/>
      </c>
      <c r="F63" s="12" t="n"/>
      <c r="G63" s="19" t="n"/>
      <c r="H63" s="14">
        <f>IF($J63=0,"",IF($M63&lt;&gt;1,"△ A date is missing or can't be read",IF($C63="","△ Write what they asked",IF($K63&lt;&gt;1,"△ Who asked isn't a name on Stakeholders",IF($L63&lt;&gt;1,"△ Who answers is blank or isn't on Stakeholders",IF($O63=1,"△ Marked answered, with nothing written",IF($Q63=1,"△ A reply is written but Answered on is blank",IF($N63=1,"△ Waiting "&amp;(Stakeholders!$AA$6-$A63)&amp;" days, past the "&amp;Stakeholders!$AA$7&amp;" days to answer",IF($F63="","○ Open","○ Answered")))))))))</f>
        <v/>
      </c>
      <c r="J63" s="20">
        <f>IF(COUNTA($A63:$D63)+COUNTA($F63:$G63)&gt;0,1,0)</f>
        <v/>
      </c>
      <c r="K63" s="20">
        <f>IF($J63=0,"",IF(COUNTIF(Stakeholders!$A$14:$A$113,$B63)&gt;0,1,0))</f>
        <v/>
      </c>
      <c r="L63" s="20">
        <f>IF($J63=0,"",IF(COUNTIF(Stakeholders!$A$14:$A$113,$D63)&gt;0,1,0))</f>
        <v/>
      </c>
      <c r="M63" s="20">
        <f>IF($J63=0,"",IF(AND(ISNUMBER($A63),$A63&lt;=Stakeholders!$AA$6,OR($F63="",AND(ISNUMBER($F63),$F63&gt;=$A63,$F63&lt;=Stakeholders!$AA$6))),1,0))</f>
        <v/>
      </c>
      <c r="N63" s="20">
        <f>IF(AND($J63=1,$M63=1,$F63="",TRIM($G63)="",Stakeholders!$AA$6&gt;$E63),1,0)</f>
        <v/>
      </c>
      <c r="O63" s="20">
        <f>IF(AND($J63=1,$M63=1,ISNUMBER($F63),TRIM($G63)=""),1,0)</f>
        <v/>
      </c>
      <c r="P63" s="20">
        <f>IF($J63=0,0,IF(OR($C63="",$K63&lt;&gt;1,$L63&lt;&gt;1,$M63&lt;&gt;1,$Q63=1),1,0))</f>
        <v/>
      </c>
      <c r="Q63" s="20">
        <f>IF(AND($J63=1,$M63=1,$F63="",TRIM($G63)&lt;&gt;""),1,0)</f>
        <v/>
      </c>
    </row>
    <row r="64" ht="18" customHeight="1">
      <c r="A64" s="12" t="n"/>
      <c r="B64" s="18" t="n"/>
      <c r="C64" s="19" t="n"/>
      <c r="D64" s="18" t="n"/>
      <c r="E64" s="15">
        <f>IF(OR($J64=0,$M64&lt;&gt;1),"",$A64+Stakeholders!$AA$7)</f>
        <v/>
      </c>
      <c r="F64" s="12" t="n"/>
      <c r="G64" s="19" t="n"/>
      <c r="H64" s="14">
        <f>IF($J64=0,"",IF($M64&lt;&gt;1,"△ A date is missing or can't be read",IF($C64="","△ Write what they asked",IF($K64&lt;&gt;1,"△ Who asked isn't a name on Stakeholders",IF($L64&lt;&gt;1,"△ Who answers is blank or isn't on Stakeholders",IF($O64=1,"△ Marked answered, with nothing written",IF($Q64=1,"△ A reply is written but Answered on is blank",IF($N64=1,"△ Waiting "&amp;(Stakeholders!$AA$6-$A64)&amp;" days, past the "&amp;Stakeholders!$AA$7&amp;" days to answer",IF($F64="","○ Open","○ Answered")))))))))</f>
        <v/>
      </c>
      <c r="J64" s="20">
        <f>IF(COUNTA($A64:$D64)+COUNTA($F64:$G64)&gt;0,1,0)</f>
        <v/>
      </c>
      <c r="K64" s="20">
        <f>IF($J64=0,"",IF(COUNTIF(Stakeholders!$A$14:$A$113,$B64)&gt;0,1,0))</f>
        <v/>
      </c>
      <c r="L64" s="20">
        <f>IF($J64=0,"",IF(COUNTIF(Stakeholders!$A$14:$A$113,$D64)&gt;0,1,0))</f>
        <v/>
      </c>
      <c r="M64" s="20">
        <f>IF($J64=0,"",IF(AND(ISNUMBER($A64),$A64&lt;=Stakeholders!$AA$6,OR($F64="",AND(ISNUMBER($F64),$F64&gt;=$A64,$F64&lt;=Stakeholders!$AA$6))),1,0))</f>
        <v/>
      </c>
      <c r="N64" s="20">
        <f>IF(AND($J64=1,$M64=1,$F64="",TRIM($G64)="",Stakeholders!$AA$6&gt;$E64),1,0)</f>
        <v/>
      </c>
      <c r="O64" s="20">
        <f>IF(AND($J64=1,$M64=1,ISNUMBER($F64),TRIM($G64)=""),1,0)</f>
        <v/>
      </c>
      <c r="P64" s="20">
        <f>IF($J64=0,0,IF(OR($C64="",$K64&lt;&gt;1,$L64&lt;&gt;1,$M64&lt;&gt;1,$Q64=1),1,0))</f>
        <v/>
      </c>
      <c r="Q64" s="20">
        <f>IF(AND($J64=1,$M64=1,$F64="",TRIM($G64)&lt;&gt;""),1,0)</f>
        <v/>
      </c>
    </row>
    <row r="65" ht="18" customHeight="1">
      <c r="A65" s="12" t="n"/>
      <c r="B65" s="18" t="n"/>
      <c r="C65" s="19" t="n"/>
      <c r="D65" s="18" t="n"/>
      <c r="E65" s="15">
        <f>IF(OR($J65=0,$M65&lt;&gt;1),"",$A65+Stakeholders!$AA$7)</f>
        <v/>
      </c>
      <c r="F65" s="12" t="n"/>
      <c r="G65" s="19" t="n"/>
      <c r="H65" s="14">
        <f>IF($J65=0,"",IF($M65&lt;&gt;1,"△ A date is missing or can't be read",IF($C65="","△ Write what they asked",IF($K65&lt;&gt;1,"△ Who asked isn't a name on Stakeholders",IF($L65&lt;&gt;1,"△ Who answers is blank or isn't on Stakeholders",IF($O65=1,"△ Marked answered, with nothing written",IF($Q65=1,"△ A reply is written but Answered on is blank",IF($N65=1,"△ Waiting "&amp;(Stakeholders!$AA$6-$A65)&amp;" days, past the "&amp;Stakeholders!$AA$7&amp;" days to answer",IF($F65="","○ Open","○ Answered")))))))))</f>
        <v/>
      </c>
      <c r="J65" s="20">
        <f>IF(COUNTA($A65:$D65)+COUNTA($F65:$G65)&gt;0,1,0)</f>
        <v/>
      </c>
      <c r="K65" s="20">
        <f>IF($J65=0,"",IF(COUNTIF(Stakeholders!$A$14:$A$113,$B65)&gt;0,1,0))</f>
        <v/>
      </c>
      <c r="L65" s="20">
        <f>IF($J65=0,"",IF(COUNTIF(Stakeholders!$A$14:$A$113,$D65)&gt;0,1,0))</f>
        <v/>
      </c>
      <c r="M65" s="20">
        <f>IF($J65=0,"",IF(AND(ISNUMBER($A65),$A65&lt;=Stakeholders!$AA$6,OR($F65="",AND(ISNUMBER($F65),$F65&gt;=$A65,$F65&lt;=Stakeholders!$AA$6))),1,0))</f>
        <v/>
      </c>
      <c r="N65" s="20">
        <f>IF(AND($J65=1,$M65=1,$F65="",TRIM($G65)="",Stakeholders!$AA$6&gt;$E65),1,0)</f>
        <v/>
      </c>
      <c r="O65" s="20">
        <f>IF(AND($J65=1,$M65=1,ISNUMBER($F65),TRIM($G65)=""),1,0)</f>
        <v/>
      </c>
      <c r="P65" s="20">
        <f>IF($J65=0,0,IF(OR($C65="",$K65&lt;&gt;1,$L65&lt;&gt;1,$M65&lt;&gt;1,$Q65=1),1,0))</f>
        <v/>
      </c>
      <c r="Q65" s="20">
        <f>IF(AND($J65=1,$M65=1,$F65="",TRIM($G65)&lt;&gt;""),1,0)</f>
        <v/>
      </c>
    </row>
    <row r="66" ht="18" customHeight="1">
      <c r="A66" s="12" t="n"/>
      <c r="B66" s="18" t="n"/>
      <c r="C66" s="19" t="n"/>
      <c r="D66" s="18" t="n"/>
      <c r="E66" s="15">
        <f>IF(OR($J66=0,$M66&lt;&gt;1),"",$A66+Stakeholders!$AA$7)</f>
        <v/>
      </c>
      <c r="F66" s="12" t="n"/>
      <c r="G66" s="19" t="n"/>
      <c r="H66" s="14">
        <f>IF($J66=0,"",IF($M66&lt;&gt;1,"△ A date is missing or can't be read",IF($C66="","△ Write what they asked",IF($K66&lt;&gt;1,"△ Who asked isn't a name on Stakeholders",IF($L66&lt;&gt;1,"△ Who answers is blank or isn't on Stakeholders",IF($O66=1,"△ Marked answered, with nothing written",IF($Q66=1,"△ A reply is written but Answered on is blank",IF($N66=1,"△ Waiting "&amp;(Stakeholders!$AA$6-$A66)&amp;" days, past the "&amp;Stakeholders!$AA$7&amp;" days to answer",IF($F66="","○ Open","○ Answered")))))))))</f>
        <v/>
      </c>
      <c r="J66" s="20">
        <f>IF(COUNTA($A66:$D66)+COUNTA($F66:$G66)&gt;0,1,0)</f>
        <v/>
      </c>
      <c r="K66" s="20">
        <f>IF($J66=0,"",IF(COUNTIF(Stakeholders!$A$14:$A$113,$B66)&gt;0,1,0))</f>
        <v/>
      </c>
      <c r="L66" s="20">
        <f>IF($J66=0,"",IF(COUNTIF(Stakeholders!$A$14:$A$113,$D66)&gt;0,1,0))</f>
        <v/>
      </c>
      <c r="M66" s="20">
        <f>IF($J66=0,"",IF(AND(ISNUMBER($A66),$A66&lt;=Stakeholders!$AA$6,OR($F66="",AND(ISNUMBER($F66),$F66&gt;=$A66,$F66&lt;=Stakeholders!$AA$6))),1,0))</f>
        <v/>
      </c>
      <c r="N66" s="20">
        <f>IF(AND($J66=1,$M66=1,$F66="",TRIM($G66)="",Stakeholders!$AA$6&gt;$E66),1,0)</f>
        <v/>
      </c>
      <c r="O66" s="20">
        <f>IF(AND($J66=1,$M66=1,ISNUMBER($F66),TRIM($G66)=""),1,0)</f>
        <v/>
      </c>
      <c r="P66" s="20">
        <f>IF($J66=0,0,IF(OR($C66="",$K66&lt;&gt;1,$L66&lt;&gt;1,$M66&lt;&gt;1,$Q66=1),1,0))</f>
        <v/>
      </c>
      <c r="Q66" s="20">
        <f>IF(AND($J66=1,$M66=1,$F66="",TRIM($G66)&lt;&gt;""),1,0)</f>
        <v/>
      </c>
    </row>
    <row r="67" ht="18" customHeight="1">
      <c r="A67" s="12" t="n"/>
      <c r="B67" s="18" t="n"/>
      <c r="C67" s="19" t="n"/>
      <c r="D67" s="18" t="n"/>
      <c r="E67" s="15">
        <f>IF(OR($J67=0,$M67&lt;&gt;1),"",$A67+Stakeholders!$AA$7)</f>
        <v/>
      </c>
      <c r="F67" s="12" t="n"/>
      <c r="G67" s="19" t="n"/>
      <c r="H67" s="14">
        <f>IF($J67=0,"",IF($M67&lt;&gt;1,"△ A date is missing or can't be read",IF($C67="","△ Write what they asked",IF($K67&lt;&gt;1,"△ Who asked isn't a name on Stakeholders",IF($L67&lt;&gt;1,"△ Who answers is blank or isn't on Stakeholders",IF($O67=1,"△ Marked answered, with nothing written",IF($Q67=1,"△ A reply is written but Answered on is blank",IF($N67=1,"△ Waiting "&amp;(Stakeholders!$AA$6-$A67)&amp;" days, past the "&amp;Stakeholders!$AA$7&amp;" days to answer",IF($F67="","○ Open","○ Answered")))))))))</f>
        <v/>
      </c>
      <c r="J67" s="20">
        <f>IF(COUNTA($A67:$D67)+COUNTA($F67:$G67)&gt;0,1,0)</f>
        <v/>
      </c>
      <c r="K67" s="20">
        <f>IF($J67=0,"",IF(COUNTIF(Stakeholders!$A$14:$A$113,$B67)&gt;0,1,0))</f>
        <v/>
      </c>
      <c r="L67" s="20">
        <f>IF($J67=0,"",IF(COUNTIF(Stakeholders!$A$14:$A$113,$D67)&gt;0,1,0))</f>
        <v/>
      </c>
      <c r="M67" s="20">
        <f>IF($J67=0,"",IF(AND(ISNUMBER($A67),$A67&lt;=Stakeholders!$AA$6,OR($F67="",AND(ISNUMBER($F67),$F67&gt;=$A67,$F67&lt;=Stakeholders!$AA$6))),1,0))</f>
        <v/>
      </c>
      <c r="N67" s="20">
        <f>IF(AND($J67=1,$M67=1,$F67="",TRIM($G67)="",Stakeholders!$AA$6&gt;$E67),1,0)</f>
        <v/>
      </c>
      <c r="O67" s="20">
        <f>IF(AND($J67=1,$M67=1,ISNUMBER($F67),TRIM($G67)=""),1,0)</f>
        <v/>
      </c>
      <c r="P67" s="20">
        <f>IF($J67=0,0,IF(OR($C67="",$K67&lt;&gt;1,$L67&lt;&gt;1,$M67&lt;&gt;1,$Q67=1),1,0))</f>
        <v/>
      </c>
      <c r="Q67" s="20">
        <f>IF(AND($J67=1,$M67=1,$F67="",TRIM($G67)&lt;&gt;""),1,0)</f>
        <v/>
      </c>
    </row>
    <row r="68" ht="18" customHeight="1">
      <c r="A68" s="12" t="n"/>
      <c r="B68" s="18" t="n"/>
      <c r="C68" s="19" t="n"/>
      <c r="D68" s="18" t="n"/>
      <c r="E68" s="15">
        <f>IF(OR($J68=0,$M68&lt;&gt;1),"",$A68+Stakeholders!$AA$7)</f>
        <v/>
      </c>
      <c r="F68" s="12" t="n"/>
      <c r="G68" s="19" t="n"/>
      <c r="H68" s="14">
        <f>IF($J68=0,"",IF($M68&lt;&gt;1,"△ A date is missing or can't be read",IF($C68="","△ Write what they asked",IF($K68&lt;&gt;1,"△ Who asked isn't a name on Stakeholders",IF($L68&lt;&gt;1,"△ Who answers is blank or isn't on Stakeholders",IF($O68=1,"△ Marked answered, with nothing written",IF($Q68=1,"△ A reply is written but Answered on is blank",IF($N68=1,"△ Waiting "&amp;(Stakeholders!$AA$6-$A68)&amp;" days, past the "&amp;Stakeholders!$AA$7&amp;" days to answer",IF($F68="","○ Open","○ Answered")))))))))</f>
        <v/>
      </c>
      <c r="J68" s="20">
        <f>IF(COUNTA($A68:$D68)+COUNTA($F68:$G68)&gt;0,1,0)</f>
        <v/>
      </c>
      <c r="K68" s="20">
        <f>IF($J68=0,"",IF(COUNTIF(Stakeholders!$A$14:$A$113,$B68)&gt;0,1,0))</f>
        <v/>
      </c>
      <c r="L68" s="20">
        <f>IF($J68=0,"",IF(COUNTIF(Stakeholders!$A$14:$A$113,$D68)&gt;0,1,0))</f>
        <v/>
      </c>
      <c r="M68" s="20">
        <f>IF($J68=0,"",IF(AND(ISNUMBER($A68),$A68&lt;=Stakeholders!$AA$6,OR($F68="",AND(ISNUMBER($F68),$F68&gt;=$A68,$F68&lt;=Stakeholders!$AA$6))),1,0))</f>
        <v/>
      </c>
      <c r="N68" s="20">
        <f>IF(AND($J68=1,$M68=1,$F68="",TRIM($G68)="",Stakeholders!$AA$6&gt;$E68),1,0)</f>
        <v/>
      </c>
      <c r="O68" s="20">
        <f>IF(AND($J68=1,$M68=1,ISNUMBER($F68),TRIM($G68)=""),1,0)</f>
        <v/>
      </c>
      <c r="P68" s="20">
        <f>IF($J68=0,0,IF(OR($C68="",$K68&lt;&gt;1,$L68&lt;&gt;1,$M68&lt;&gt;1,$Q68=1),1,0))</f>
        <v/>
      </c>
      <c r="Q68" s="20">
        <f>IF(AND($J68=1,$M68=1,$F68="",TRIM($G68)&lt;&gt;""),1,0)</f>
        <v/>
      </c>
    </row>
    <row r="69" ht="18" customHeight="1">
      <c r="A69" s="12" t="n"/>
      <c r="B69" s="18" t="n"/>
      <c r="C69" s="19" t="n"/>
      <c r="D69" s="18" t="n"/>
      <c r="E69" s="15">
        <f>IF(OR($J69=0,$M69&lt;&gt;1),"",$A69+Stakeholders!$AA$7)</f>
        <v/>
      </c>
      <c r="F69" s="12" t="n"/>
      <c r="G69" s="19" t="n"/>
      <c r="H69" s="14">
        <f>IF($J69=0,"",IF($M69&lt;&gt;1,"△ A date is missing or can't be read",IF($C69="","△ Write what they asked",IF($K69&lt;&gt;1,"△ Who asked isn't a name on Stakeholders",IF($L69&lt;&gt;1,"△ Who answers is blank or isn't on Stakeholders",IF($O69=1,"△ Marked answered, with nothing written",IF($Q69=1,"△ A reply is written but Answered on is blank",IF($N69=1,"△ Waiting "&amp;(Stakeholders!$AA$6-$A69)&amp;" days, past the "&amp;Stakeholders!$AA$7&amp;" days to answer",IF($F69="","○ Open","○ Answered")))))))))</f>
        <v/>
      </c>
      <c r="J69" s="20">
        <f>IF(COUNTA($A69:$D69)+COUNTA($F69:$G69)&gt;0,1,0)</f>
        <v/>
      </c>
      <c r="K69" s="20">
        <f>IF($J69=0,"",IF(COUNTIF(Stakeholders!$A$14:$A$113,$B69)&gt;0,1,0))</f>
        <v/>
      </c>
      <c r="L69" s="20">
        <f>IF($J69=0,"",IF(COUNTIF(Stakeholders!$A$14:$A$113,$D69)&gt;0,1,0))</f>
        <v/>
      </c>
      <c r="M69" s="20">
        <f>IF($J69=0,"",IF(AND(ISNUMBER($A69),$A69&lt;=Stakeholders!$AA$6,OR($F69="",AND(ISNUMBER($F69),$F69&gt;=$A69,$F69&lt;=Stakeholders!$AA$6))),1,0))</f>
        <v/>
      </c>
      <c r="N69" s="20">
        <f>IF(AND($J69=1,$M69=1,$F69="",TRIM($G69)="",Stakeholders!$AA$6&gt;$E69),1,0)</f>
        <v/>
      </c>
      <c r="O69" s="20">
        <f>IF(AND($J69=1,$M69=1,ISNUMBER($F69),TRIM($G69)=""),1,0)</f>
        <v/>
      </c>
      <c r="P69" s="20">
        <f>IF($J69=0,0,IF(OR($C69="",$K69&lt;&gt;1,$L69&lt;&gt;1,$M69&lt;&gt;1,$Q69=1),1,0))</f>
        <v/>
      </c>
      <c r="Q69" s="20">
        <f>IF(AND($J69=1,$M69=1,$F69="",TRIM($G69)&lt;&gt;""),1,0)</f>
        <v/>
      </c>
    </row>
    <row r="70" ht="18" customHeight="1">
      <c r="A70" s="12" t="n"/>
      <c r="B70" s="18" t="n"/>
      <c r="C70" s="19" t="n"/>
      <c r="D70" s="18" t="n"/>
      <c r="E70" s="15">
        <f>IF(OR($J70=0,$M70&lt;&gt;1),"",$A70+Stakeholders!$AA$7)</f>
        <v/>
      </c>
      <c r="F70" s="12" t="n"/>
      <c r="G70" s="19" t="n"/>
      <c r="H70" s="14">
        <f>IF($J70=0,"",IF($M70&lt;&gt;1,"△ A date is missing or can't be read",IF($C70="","△ Write what they asked",IF($K70&lt;&gt;1,"△ Who asked isn't a name on Stakeholders",IF($L70&lt;&gt;1,"△ Who answers is blank or isn't on Stakeholders",IF($O70=1,"△ Marked answered, with nothing written",IF($Q70=1,"△ A reply is written but Answered on is blank",IF($N70=1,"△ Waiting "&amp;(Stakeholders!$AA$6-$A70)&amp;" days, past the "&amp;Stakeholders!$AA$7&amp;" days to answer",IF($F70="","○ Open","○ Answered")))))))))</f>
        <v/>
      </c>
      <c r="J70" s="20">
        <f>IF(COUNTA($A70:$D70)+COUNTA($F70:$G70)&gt;0,1,0)</f>
        <v/>
      </c>
      <c r="K70" s="20">
        <f>IF($J70=0,"",IF(COUNTIF(Stakeholders!$A$14:$A$113,$B70)&gt;0,1,0))</f>
        <v/>
      </c>
      <c r="L70" s="20">
        <f>IF($J70=0,"",IF(COUNTIF(Stakeholders!$A$14:$A$113,$D70)&gt;0,1,0))</f>
        <v/>
      </c>
      <c r="M70" s="20">
        <f>IF($J70=0,"",IF(AND(ISNUMBER($A70),$A70&lt;=Stakeholders!$AA$6,OR($F70="",AND(ISNUMBER($F70),$F70&gt;=$A70,$F70&lt;=Stakeholders!$AA$6))),1,0))</f>
        <v/>
      </c>
      <c r="N70" s="20">
        <f>IF(AND($J70=1,$M70=1,$F70="",TRIM($G70)="",Stakeholders!$AA$6&gt;$E70),1,0)</f>
        <v/>
      </c>
      <c r="O70" s="20">
        <f>IF(AND($J70=1,$M70=1,ISNUMBER($F70),TRIM($G70)=""),1,0)</f>
        <v/>
      </c>
      <c r="P70" s="20">
        <f>IF($J70=0,0,IF(OR($C70="",$K70&lt;&gt;1,$L70&lt;&gt;1,$M70&lt;&gt;1,$Q70=1),1,0))</f>
        <v/>
      </c>
      <c r="Q70" s="20">
        <f>IF(AND($J70=1,$M70=1,$F70="",TRIM($G70)&lt;&gt;""),1,0)</f>
        <v/>
      </c>
    </row>
    <row r="71" ht="18" customHeight="1">
      <c r="A71" s="12" t="n"/>
      <c r="B71" s="18" t="n"/>
      <c r="C71" s="19" t="n"/>
      <c r="D71" s="18" t="n"/>
      <c r="E71" s="15">
        <f>IF(OR($J71=0,$M71&lt;&gt;1),"",$A71+Stakeholders!$AA$7)</f>
        <v/>
      </c>
      <c r="F71" s="12" t="n"/>
      <c r="G71" s="19" t="n"/>
      <c r="H71" s="14">
        <f>IF($J71=0,"",IF($M71&lt;&gt;1,"△ A date is missing or can't be read",IF($C71="","△ Write what they asked",IF($K71&lt;&gt;1,"△ Who asked isn't a name on Stakeholders",IF($L71&lt;&gt;1,"△ Who answers is blank or isn't on Stakeholders",IF($O71=1,"△ Marked answered, with nothing written",IF($Q71=1,"△ A reply is written but Answered on is blank",IF($N71=1,"△ Waiting "&amp;(Stakeholders!$AA$6-$A71)&amp;" days, past the "&amp;Stakeholders!$AA$7&amp;" days to answer",IF($F71="","○ Open","○ Answered")))))))))</f>
        <v/>
      </c>
      <c r="J71" s="20">
        <f>IF(COUNTA($A71:$D71)+COUNTA($F71:$G71)&gt;0,1,0)</f>
        <v/>
      </c>
      <c r="K71" s="20">
        <f>IF($J71=0,"",IF(COUNTIF(Stakeholders!$A$14:$A$113,$B71)&gt;0,1,0))</f>
        <v/>
      </c>
      <c r="L71" s="20">
        <f>IF($J71=0,"",IF(COUNTIF(Stakeholders!$A$14:$A$113,$D71)&gt;0,1,0))</f>
        <v/>
      </c>
      <c r="M71" s="20">
        <f>IF($J71=0,"",IF(AND(ISNUMBER($A71),$A71&lt;=Stakeholders!$AA$6,OR($F71="",AND(ISNUMBER($F71),$F71&gt;=$A71,$F71&lt;=Stakeholders!$AA$6))),1,0))</f>
        <v/>
      </c>
      <c r="N71" s="20">
        <f>IF(AND($J71=1,$M71=1,$F71="",TRIM($G71)="",Stakeholders!$AA$6&gt;$E71),1,0)</f>
        <v/>
      </c>
      <c r="O71" s="20">
        <f>IF(AND($J71=1,$M71=1,ISNUMBER($F71),TRIM($G71)=""),1,0)</f>
        <v/>
      </c>
      <c r="P71" s="20">
        <f>IF($J71=0,0,IF(OR($C71="",$K71&lt;&gt;1,$L71&lt;&gt;1,$M71&lt;&gt;1,$Q71=1),1,0))</f>
        <v/>
      </c>
      <c r="Q71" s="20">
        <f>IF(AND($J71=1,$M71=1,$F71="",TRIM($G71)&lt;&gt;""),1,0)</f>
        <v/>
      </c>
    </row>
    <row r="72" ht="18" customHeight="1">
      <c r="A72" s="12" t="n"/>
      <c r="B72" s="18" t="n"/>
      <c r="C72" s="19" t="n"/>
      <c r="D72" s="18" t="n"/>
      <c r="E72" s="15">
        <f>IF(OR($J72=0,$M72&lt;&gt;1),"",$A72+Stakeholders!$AA$7)</f>
        <v/>
      </c>
      <c r="F72" s="12" t="n"/>
      <c r="G72" s="19" t="n"/>
      <c r="H72" s="14">
        <f>IF($J72=0,"",IF($M72&lt;&gt;1,"△ A date is missing or can't be read",IF($C72="","△ Write what they asked",IF($K72&lt;&gt;1,"△ Who asked isn't a name on Stakeholders",IF($L72&lt;&gt;1,"△ Who answers is blank or isn't on Stakeholders",IF($O72=1,"△ Marked answered, with nothing written",IF($Q72=1,"△ A reply is written but Answered on is blank",IF($N72=1,"△ Waiting "&amp;(Stakeholders!$AA$6-$A72)&amp;" days, past the "&amp;Stakeholders!$AA$7&amp;" days to answer",IF($F72="","○ Open","○ Answered")))))))))</f>
        <v/>
      </c>
      <c r="J72" s="20">
        <f>IF(COUNTA($A72:$D72)+COUNTA($F72:$G72)&gt;0,1,0)</f>
        <v/>
      </c>
      <c r="K72" s="20">
        <f>IF($J72=0,"",IF(COUNTIF(Stakeholders!$A$14:$A$113,$B72)&gt;0,1,0))</f>
        <v/>
      </c>
      <c r="L72" s="20">
        <f>IF($J72=0,"",IF(COUNTIF(Stakeholders!$A$14:$A$113,$D72)&gt;0,1,0))</f>
        <v/>
      </c>
      <c r="M72" s="20">
        <f>IF($J72=0,"",IF(AND(ISNUMBER($A72),$A72&lt;=Stakeholders!$AA$6,OR($F72="",AND(ISNUMBER($F72),$F72&gt;=$A72,$F72&lt;=Stakeholders!$AA$6))),1,0))</f>
        <v/>
      </c>
      <c r="N72" s="20">
        <f>IF(AND($J72=1,$M72=1,$F72="",TRIM($G72)="",Stakeholders!$AA$6&gt;$E72),1,0)</f>
        <v/>
      </c>
      <c r="O72" s="20">
        <f>IF(AND($J72=1,$M72=1,ISNUMBER($F72),TRIM($G72)=""),1,0)</f>
        <v/>
      </c>
      <c r="P72" s="20">
        <f>IF($J72=0,0,IF(OR($C72="",$K72&lt;&gt;1,$L72&lt;&gt;1,$M72&lt;&gt;1,$Q72=1),1,0))</f>
        <v/>
      </c>
      <c r="Q72" s="20">
        <f>IF(AND($J72=1,$M72=1,$F72="",TRIM($G72)&lt;&gt;""),1,0)</f>
        <v/>
      </c>
    </row>
    <row r="73" ht="18" customHeight="1">
      <c r="A73" s="12" t="n"/>
      <c r="B73" s="18" t="n"/>
      <c r="C73" s="19" t="n"/>
      <c r="D73" s="18" t="n"/>
      <c r="E73" s="15">
        <f>IF(OR($J73=0,$M73&lt;&gt;1),"",$A73+Stakeholders!$AA$7)</f>
        <v/>
      </c>
      <c r="F73" s="12" t="n"/>
      <c r="G73" s="19" t="n"/>
      <c r="H73" s="14">
        <f>IF($J73=0,"",IF($M73&lt;&gt;1,"△ A date is missing or can't be read",IF($C73="","△ Write what they asked",IF($K73&lt;&gt;1,"△ Who asked isn't a name on Stakeholders",IF($L73&lt;&gt;1,"△ Who answers is blank or isn't on Stakeholders",IF($O73=1,"△ Marked answered, with nothing written",IF($Q73=1,"△ A reply is written but Answered on is blank",IF($N73=1,"△ Waiting "&amp;(Stakeholders!$AA$6-$A73)&amp;" days, past the "&amp;Stakeholders!$AA$7&amp;" days to answer",IF($F73="","○ Open","○ Answered")))))))))</f>
        <v/>
      </c>
      <c r="J73" s="20">
        <f>IF(COUNTA($A73:$D73)+COUNTA($F73:$G73)&gt;0,1,0)</f>
        <v/>
      </c>
      <c r="K73" s="20">
        <f>IF($J73=0,"",IF(COUNTIF(Stakeholders!$A$14:$A$113,$B73)&gt;0,1,0))</f>
        <v/>
      </c>
      <c r="L73" s="20">
        <f>IF($J73=0,"",IF(COUNTIF(Stakeholders!$A$14:$A$113,$D73)&gt;0,1,0))</f>
        <v/>
      </c>
      <c r="M73" s="20">
        <f>IF($J73=0,"",IF(AND(ISNUMBER($A73),$A73&lt;=Stakeholders!$AA$6,OR($F73="",AND(ISNUMBER($F73),$F73&gt;=$A73,$F73&lt;=Stakeholders!$AA$6))),1,0))</f>
        <v/>
      </c>
      <c r="N73" s="20">
        <f>IF(AND($J73=1,$M73=1,$F73="",TRIM($G73)="",Stakeholders!$AA$6&gt;$E73),1,0)</f>
        <v/>
      </c>
      <c r="O73" s="20">
        <f>IF(AND($J73=1,$M73=1,ISNUMBER($F73),TRIM($G73)=""),1,0)</f>
        <v/>
      </c>
      <c r="P73" s="20">
        <f>IF($J73=0,0,IF(OR($C73="",$K73&lt;&gt;1,$L73&lt;&gt;1,$M73&lt;&gt;1,$Q73=1),1,0))</f>
        <v/>
      </c>
      <c r="Q73" s="20">
        <f>IF(AND($J73=1,$M73=1,$F73="",TRIM($G73)&lt;&gt;""),1,0)</f>
        <v/>
      </c>
    </row>
    <row r="74" ht="18" customHeight="1">
      <c r="A74" s="12" t="n"/>
      <c r="B74" s="18" t="n"/>
      <c r="C74" s="19" t="n"/>
      <c r="D74" s="18" t="n"/>
      <c r="E74" s="15">
        <f>IF(OR($J74=0,$M74&lt;&gt;1),"",$A74+Stakeholders!$AA$7)</f>
        <v/>
      </c>
      <c r="F74" s="12" t="n"/>
      <c r="G74" s="19" t="n"/>
      <c r="H74" s="14">
        <f>IF($J74=0,"",IF($M74&lt;&gt;1,"△ A date is missing or can't be read",IF($C74="","△ Write what they asked",IF($K74&lt;&gt;1,"△ Who asked isn't a name on Stakeholders",IF($L74&lt;&gt;1,"△ Who answers is blank or isn't on Stakeholders",IF($O74=1,"△ Marked answered, with nothing written",IF($Q74=1,"△ A reply is written but Answered on is blank",IF($N74=1,"△ Waiting "&amp;(Stakeholders!$AA$6-$A74)&amp;" days, past the "&amp;Stakeholders!$AA$7&amp;" days to answer",IF($F74="","○ Open","○ Answered")))))))))</f>
        <v/>
      </c>
      <c r="J74" s="20">
        <f>IF(COUNTA($A74:$D74)+COUNTA($F74:$G74)&gt;0,1,0)</f>
        <v/>
      </c>
      <c r="K74" s="20">
        <f>IF($J74=0,"",IF(COUNTIF(Stakeholders!$A$14:$A$113,$B74)&gt;0,1,0))</f>
        <v/>
      </c>
      <c r="L74" s="20">
        <f>IF($J74=0,"",IF(COUNTIF(Stakeholders!$A$14:$A$113,$D74)&gt;0,1,0))</f>
        <v/>
      </c>
      <c r="M74" s="20">
        <f>IF($J74=0,"",IF(AND(ISNUMBER($A74),$A74&lt;=Stakeholders!$AA$6,OR($F74="",AND(ISNUMBER($F74),$F74&gt;=$A74,$F74&lt;=Stakeholders!$AA$6))),1,0))</f>
        <v/>
      </c>
      <c r="N74" s="20">
        <f>IF(AND($J74=1,$M74=1,$F74="",TRIM($G74)="",Stakeholders!$AA$6&gt;$E74),1,0)</f>
        <v/>
      </c>
      <c r="O74" s="20">
        <f>IF(AND($J74=1,$M74=1,ISNUMBER($F74),TRIM($G74)=""),1,0)</f>
        <v/>
      </c>
      <c r="P74" s="20">
        <f>IF($J74=0,0,IF(OR($C74="",$K74&lt;&gt;1,$L74&lt;&gt;1,$M74&lt;&gt;1,$Q74=1),1,0))</f>
        <v/>
      </c>
      <c r="Q74" s="20">
        <f>IF(AND($J74=1,$M74=1,$F74="",TRIM($G74)&lt;&gt;""),1,0)</f>
        <v/>
      </c>
    </row>
    <row r="75" ht="18" customHeight="1">
      <c r="A75" s="12" t="n"/>
      <c r="B75" s="18" t="n"/>
      <c r="C75" s="19" t="n"/>
      <c r="D75" s="18" t="n"/>
      <c r="E75" s="15">
        <f>IF(OR($J75=0,$M75&lt;&gt;1),"",$A75+Stakeholders!$AA$7)</f>
        <v/>
      </c>
      <c r="F75" s="12" t="n"/>
      <c r="G75" s="19" t="n"/>
      <c r="H75" s="14">
        <f>IF($J75=0,"",IF($M75&lt;&gt;1,"△ A date is missing or can't be read",IF($C75="","△ Write what they asked",IF($K75&lt;&gt;1,"△ Who asked isn't a name on Stakeholders",IF($L75&lt;&gt;1,"△ Who answers is blank or isn't on Stakeholders",IF($O75=1,"△ Marked answered, with nothing written",IF($Q75=1,"△ A reply is written but Answered on is blank",IF($N75=1,"△ Waiting "&amp;(Stakeholders!$AA$6-$A75)&amp;" days, past the "&amp;Stakeholders!$AA$7&amp;" days to answer",IF($F75="","○ Open","○ Answered")))))))))</f>
        <v/>
      </c>
      <c r="J75" s="20">
        <f>IF(COUNTA($A75:$D75)+COUNTA($F75:$G75)&gt;0,1,0)</f>
        <v/>
      </c>
      <c r="K75" s="20">
        <f>IF($J75=0,"",IF(COUNTIF(Stakeholders!$A$14:$A$113,$B75)&gt;0,1,0))</f>
        <v/>
      </c>
      <c r="L75" s="20">
        <f>IF($J75=0,"",IF(COUNTIF(Stakeholders!$A$14:$A$113,$D75)&gt;0,1,0))</f>
        <v/>
      </c>
      <c r="M75" s="20">
        <f>IF($J75=0,"",IF(AND(ISNUMBER($A75),$A75&lt;=Stakeholders!$AA$6,OR($F75="",AND(ISNUMBER($F75),$F75&gt;=$A75,$F75&lt;=Stakeholders!$AA$6))),1,0))</f>
        <v/>
      </c>
      <c r="N75" s="20">
        <f>IF(AND($J75=1,$M75=1,$F75="",TRIM($G75)="",Stakeholders!$AA$6&gt;$E75),1,0)</f>
        <v/>
      </c>
      <c r="O75" s="20">
        <f>IF(AND($J75=1,$M75=1,ISNUMBER($F75),TRIM($G75)=""),1,0)</f>
        <v/>
      </c>
      <c r="P75" s="20">
        <f>IF($J75=0,0,IF(OR($C75="",$K75&lt;&gt;1,$L75&lt;&gt;1,$M75&lt;&gt;1,$Q75=1),1,0))</f>
        <v/>
      </c>
      <c r="Q75" s="20">
        <f>IF(AND($J75=1,$M75=1,$F75="",TRIM($G75)&lt;&gt;""),1,0)</f>
        <v/>
      </c>
    </row>
    <row r="76" ht="18" customHeight="1">
      <c r="A76" s="12" t="n"/>
      <c r="B76" s="18" t="n"/>
      <c r="C76" s="19" t="n"/>
      <c r="D76" s="18" t="n"/>
      <c r="E76" s="15">
        <f>IF(OR($J76=0,$M76&lt;&gt;1),"",$A76+Stakeholders!$AA$7)</f>
        <v/>
      </c>
      <c r="F76" s="12" t="n"/>
      <c r="G76" s="19" t="n"/>
      <c r="H76" s="14">
        <f>IF($J76=0,"",IF($M76&lt;&gt;1,"△ A date is missing or can't be read",IF($C76="","△ Write what they asked",IF($K76&lt;&gt;1,"△ Who asked isn't a name on Stakeholders",IF($L76&lt;&gt;1,"△ Who answers is blank or isn't on Stakeholders",IF($O76=1,"△ Marked answered, with nothing written",IF($Q76=1,"△ A reply is written but Answered on is blank",IF($N76=1,"△ Waiting "&amp;(Stakeholders!$AA$6-$A76)&amp;" days, past the "&amp;Stakeholders!$AA$7&amp;" days to answer",IF($F76="","○ Open","○ Answered")))))))))</f>
        <v/>
      </c>
      <c r="J76" s="20">
        <f>IF(COUNTA($A76:$D76)+COUNTA($F76:$G76)&gt;0,1,0)</f>
        <v/>
      </c>
      <c r="K76" s="20">
        <f>IF($J76=0,"",IF(COUNTIF(Stakeholders!$A$14:$A$113,$B76)&gt;0,1,0))</f>
        <v/>
      </c>
      <c r="L76" s="20">
        <f>IF($J76=0,"",IF(COUNTIF(Stakeholders!$A$14:$A$113,$D76)&gt;0,1,0))</f>
        <v/>
      </c>
      <c r="M76" s="20">
        <f>IF($J76=0,"",IF(AND(ISNUMBER($A76),$A76&lt;=Stakeholders!$AA$6,OR($F76="",AND(ISNUMBER($F76),$F76&gt;=$A76,$F76&lt;=Stakeholders!$AA$6))),1,0))</f>
        <v/>
      </c>
      <c r="N76" s="20">
        <f>IF(AND($J76=1,$M76=1,$F76="",TRIM($G76)="",Stakeholders!$AA$6&gt;$E76),1,0)</f>
        <v/>
      </c>
      <c r="O76" s="20">
        <f>IF(AND($J76=1,$M76=1,ISNUMBER($F76),TRIM($G76)=""),1,0)</f>
        <v/>
      </c>
      <c r="P76" s="20">
        <f>IF($J76=0,0,IF(OR($C76="",$K76&lt;&gt;1,$L76&lt;&gt;1,$M76&lt;&gt;1,$Q76=1),1,0))</f>
        <v/>
      </c>
      <c r="Q76" s="20">
        <f>IF(AND($J76=1,$M76=1,$F76="",TRIM($G76)&lt;&gt;""),1,0)</f>
        <v/>
      </c>
    </row>
    <row r="77" ht="18" customHeight="1">
      <c r="A77" s="12" t="n"/>
      <c r="B77" s="18" t="n"/>
      <c r="C77" s="19" t="n"/>
      <c r="D77" s="18" t="n"/>
      <c r="E77" s="15">
        <f>IF(OR($J77=0,$M77&lt;&gt;1),"",$A77+Stakeholders!$AA$7)</f>
        <v/>
      </c>
      <c r="F77" s="12" t="n"/>
      <c r="G77" s="19" t="n"/>
      <c r="H77" s="14">
        <f>IF($J77=0,"",IF($M77&lt;&gt;1,"△ A date is missing or can't be read",IF($C77="","△ Write what they asked",IF($K77&lt;&gt;1,"△ Who asked isn't a name on Stakeholders",IF($L77&lt;&gt;1,"△ Who answers is blank or isn't on Stakeholders",IF($O77=1,"△ Marked answered, with nothing written",IF($Q77=1,"△ A reply is written but Answered on is blank",IF($N77=1,"△ Waiting "&amp;(Stakeholders!$AA$6-$A77)&amp;" days, past the "&amp;Stakeholders!$AA$7&amp;" days to answer",IF($F77="","○ Open","○ Answered")))))))))</f>
        <v/>
      </c>
      <c r="J77" s="20">
        <f>IF(COUNTA($A77:$D77)+COUNTA($F77:$G77)&gt;0,1,0)</f>
        <v/>
      </c>
      <c r="K77" s="20">
        <f>IF($J77=0,"",IF(COUNTIF(Stakeholders!$A$14:$A$113,$B77)&gt;0,1,0))</f>
        <v/>
      </c>
      <c r="L77" s="20">
        <f>IF($J77=0,"",IF(COUNTIF(Stakeholders!$A$14:$A$113,$D77)&gt;0,1,0))</f>
        <v/>
      </c>
      <c r="M77" s="20">
        <f>IF($J77=0,"",IF(AND(ISNUMBER($A77),$A77&lt;=Stakeholders!$AA$6,OR($F77="",AND(ISNUMBER($F77),$F77&gt;=$A77,$F77&lt;=Stakeholders!$AA$6))),1,0))</f>
        <v/>
      </c>
      <c r="N77" s="20">
        <f>IF(AND($J77=1,$M77=1,$F77="",TRIM($G77)="",Stakeholders!$AA$6&gt;$E77),1,0)</f>
        <v/>
      </c>
      <c r="O77" s="20">
        <f>IF(AND($J77=1,$M77=1,ISNUMBER($F77),TRIM($G77)=""),1,0)</f>
        <v/>
      </c>
      <c r="P77" s="20">
        <f>IF($J77=0,0,IF(OR($C77="",$K77&lt;&gt;1,$L77&lt;&gt;1,$M77&lt;&gt;1,$Q77=1),1,0))</f>
        <v/>
      </c>
      <c r="Q77" s="20">
        <f>IF(AND($J77=1,$M77=1,$F77="",TRIM($G77)&lt;&gt;""),1,0)</f>
        <v/>
      </c>
    </row>
    <row r="78" ht="18" customHeight="1">
      <c r="A78" s="12" t="n"/>
      <c r="B78" s="18" t="n"/>
      <c r="C78" s="19" t="n"/>
      <c r="D78" s="18" t="n"/>
      <c r="E78" s="15">
        <f>IF(OR($J78=0,$M78&lt;&gt;1),"",$A78+Stakeholders!$AA$7)</f>
        <v/>
      </c>
      <c r="F78" s="12" t="n"/>
      <c r="G78" s="19" t="n"/>
      <c r="H78" s="14">
        <f>IF($J78=0,"",IF($M78&lt;&gt;1,"△ A date is missing or can't be read",IF($C78="","△ Write what they asked",IF($K78&lt;&gt;1,"△ Who asked isn't a name on Stakeholders",IF($L78&lt;&gt;1,"△ Who answers is blank or isn't on Stakeholders",IF($O78=1,"△ Marked answered, with nothing written",IF($Q78=1,"△ A reply is written but Answered on is blank",IF($N78=1,"△ Waiting "&amp;(Stakeholders!$AA$6-$A78)&amp;" days, past the "&amp;Stakeholders!$AA$7&amp;" days to answer",IF($F78="","○ Open","○ Answered")))))))))</f>
        <v/>
      </c>
      <c r="J78" s="20">
        <f>IF(COUNTA($A78:$D78)+COUNTA($F78:$G78)&gt;0,1,0)</f>
        <v/>
      </c>
      <c r="K78" s="20">
        <f>IF($J78=0,"",IF(COUNTIF(Stakeholders!$A$14:$A$113,$B78)&gt;0,1,0))</f>
        <v/>
      </c>
      <c r="L78" s="20">
        <f>IF($J78=0,"",IF(COUNTIF(Stakeholders!$A$14:$A$113,$D78)&gt;0,1,0))</f>
        <v/>
      </c>
      <c r="M78" s="20">
        <f>IF($J78=0,"",IF(AND(ISNUMBER($A78),$A78&lt;=Stakeholders!$AA$6,OR($F78="",AND(ISNUMBER($F78),$F78&gt;=$A78,$F78&lt;=Stakeholders!$AA$6))),1,0))</f>
        <v/>
      </c>
      <c r="N78" s="20">
        <f>IF(AND($J78=1,$M78=1,$F78="",TRIM($G78)="",Stakeholders!$AA$6&gt;$E78),1,0)</f>
        <v/>
      </c>
      <c r="O78" s="20">
        <f>IF(AND($J78=1,$M78=1,ISNUMBER($F78),TRIM($G78)=""),1,0)</f>
        <v/>
      </c>
      <c r="P78" s="20">
        <f>IF($J78=0,0,IF(OR($C78="",$K78&lt;&gt;1,$L78&lt;&gt;1,$M78&lt;&gt;1,$Q78=1),1,0))</f>
        <v/>
      </c>
      <c r="Q78" s="20">
        <f>IF(AND($J78=1,$M78=1,$F78="",TRIM($G78)&lt;&gt;""),1,0)</f>
        <v/>
      </c>
    </row>
    <row r="79" ht="18" customHeight="1">
      <c r="A79" s="12" t="n"/>
      <c r="B79" s="18" t="n"/>
      <c r="C79" s="19" t="n"/>
      <c r="D79" s="18" t="n"/>
      <c r="E79" s="15">
        <f>IF(OR($J79=0,$M79&lt;&gt;1),"",$A79+Stakeholders!$AA$7)</f>
        <v/>
      </c>
      <c r="F79" s="12" t="n"/>
      <c r="G79" s="19" t="n"/>
      <c r="H79" s="14">
        <f>IF($J79=0,"",IF($M79&lt;&gt;1,"△ A date is missing or can't be read",IF($C79="","△ Write what they asked",IF($K79&lt;&gt;1,"△ Who asked isn't a name on Stakeholders",IF($L79&lt;&gt;1,"△ Who answers is blank or isn't on Stakeholders",IF($O79=1,"△ Marked answered, with nothing written",IF($Q79=1,"△ A reply is written but Answered on is blank",IF($N79=1,"△ Waiting "&amp;(Stakeholders!$AA$6-$A79)&amp;" days, past the "&amp;Stakeholders!$AA$7&amp;" days to answer",IF($F79="","○ Open","○ Answered")))))))))</f>
        <v/>
      </c>
      <c r="J79" s="20">
        <f>IF(COUNTA($A79:$D79)+COUNTA($F79:$G79)&gt;0,1,0)</f>
        <v/>
      </c>
      <c r="K79" s="20">
        <f>IF($J79=0,"",IF(COUNTIF(Stakeholders!$A$14:$A$113,$B79)&gt;0,1,0))</f>
        <v/>
      </c>
      <c r="L79" s="20">
        <f>IF($J79=0,"",IF(COUNTIF(Stakeholders!$A$14:$A$113,$D79)&gt;0,1,0))</f>
        <v/>
      </c>
      <c r="M79" s="20">
        <f>IF($J79=0,"",IF(AND(ISNUMBER($A79),$A79&lt;=Stakeholders!$AA$6,OR($F79="",AND(ISNUMBER($F79),$F79&gt;=$A79,$F79&lt;=Stakeholders!$AA$6))),1,0))</f>
        <v/>
      </c>
      <c r="N79" s="20">
        <f>IF(AND($J79=1,$M79=1,$F79="",TRIM($G79)="",Stakeholders!$AA$6&gt;$E79),1,0)</f>
        <v/>
      </c>
      <c r="O79" s="20">
        <f>IF(AND($J79=1,$M79=1,ISNUMBER($F79),TRIM($G79)=""),1,0)</f>
        <v/>
      </c>
      <c r="P79" s="20">
        <f>IF($J79=0,0,IF(OR($C79="",$K79&lt;&gt;1,$L79&lt;&gt;1,$M79&lt;&gt;1,$Q79=1),1,0))</f>
        <v/>
      </c>
      <c r="Q79" s="20">
        <f>IF(AND($J79=1,$M79=1,$F79="",TRIM($G79)&lt;&gt;""),1,0)</f>
        <v/>
      </c>
    </row>
    <row r="80" ht="18" customHeight="1">
      <c r="A80" s="12" t="n"/>
      <c r="B80" s="18" t="n"/>
      <c r="C80" s="19" t="n"/>
      <c r="D80" s="18" t="n"/>
      <c r="E80" s="15">
        <f>IF(OR($J80=0,$M80&lt;&gt;1),"",$A80+Stakeholders!$AA$7)</f>
        <v/>
      </c>
      <c r="F80" s="12" t="n"/>
      <c r="G80" s="19" t="n"/>
      <c r="H80" s="14">
        <f>IF($J80=0,"",IF($M80&lt;&gt;1,"△ A date is missing or can't be read",IF($C80="","△ Write what they asked",IF($K80&lt;&gt;1,"△ Who asked isn't a name on Stakeholders",IF($L80&lt;&gt;1,"△ Who answers is blank or isn't on Stakeholders",IF($O80=1,"△ Marked answered, with nothing written",IF($Q80=1,"△ A reply is written but Answered on is blank",IF($N80=1,"△ Waiting "&amp;(Stakeholders!$AA$6-$A80)&amp;" days, past the "&amp;Stakeholders!$AA$7&amp;" days to answer",IF($F80="","○ Open","○ Answered")))))))))</f>
        <v/>
      </c>
      <c r="J80" s="20">
        <f>IF(COUNTA($A80:$D80)+COUNTA($F80:$G80)&gt;0,1,0)</f>
        <v/>
      </c>
      <c r="K80" s="20">
        <f>IF($J80=0,"",IF(COUNTIF(Stakeholders!$A$14:$A$113,$B80)&gt;0,1,0))</f>
        <v/>
      </c>
      <c r="L80" s="20">
        <f>IF($J80=0,"",IF(COUNTIF(Stakeholders!$A$14:$A$113,$D80)&gt;0,1,0))</f>
        <v/>
      </c>
      <c r="M80" s="20">
        <f>IF($J80=0,"",IF(AND(ISNUMBER($A80),$A80&lt;=Stakeholders!$AA$6,OR($F80="",AND(ISNUMBER($F80),$F80&gt;=$A80,$F80&lt;=Stakeholders!$AA$6))),1,0))</f>
        <v/>
      </c>
      <c r="N80" s="20">
        <f>IF(AND($J80=1,$M80=1,$F80="",TRIM($G80)="",Stakeholders!$AA$6&gt;$E80),1,0)</f>
        <v/>
      </c>
      <c r="O80" s="20">
        <f>IF(AND($J80=1,$M80=1,ISNUMBER($F80),TRIM($G80)=""),1,0)</f>
        <v/>
      </c>
      <c r="P80" s="20">
        <f>IF($J80=0,0,IF(OR($C80="",$K80&lt;&gt;1,$L80&lt;&gt;1,$M80&lt;&gt;1,$Q80=1),1,0))</f>
        <v/>
      </c>
      <c r="Q80" s="20">
        <f>IF(AND($J80=1,$M80=1,$F80="",TRIM($G80)&lt;&gt;""),1,0)</f>
        <v/>
      </c>
    </row>
    <row r="81" ht="18" customHeight="1">
      <c r="A81" s="12" t="n"/>
      <c r="B81" s="18" t="n"/>
      <c r="C81" s="19" t="n"/>
      <c r="D81" s="18" t="n"/>
      <c r="E81" s="15">
        <f>IF(OR($J81=0,$M81&lt;&gt;1),"",$A81+Stakeholders!$AA$7)</f>
        <v/>
      </c>
      <c r="F81" s="12" t="n"/>
      <c r="G81" s="19" t="n"/>
      <c r="H81" s="14">
        <f>IF($J81=0,"",IF($M81&lt;&gt;1,"△ A date is missing or can't be read",IF($C81="","△ Write what they asked",IF($K81&lt;&gt;1,"△ Who asked isn't a name on Stakeholders",IF($L81&lt;&gt;1,"△ Who answers is blank or isn't on Stakeholders",IF($O81=1,"△ Marked answered, with nothing written",IF($Q81=1,"△ A reply is written but Answered on is blank",IF($N81=1,"△ Waiting "&amp;(Stakeholders!$AA$6-$A81)&amp;" days, past the "&amp;Stakeholders!$AA$7&amp;" days to answer",IF($F81="","○ Open","○ Answered")))))))))</f>
        <v/>
      </c>
      <c r="J81" s="20">
        <f>IF(COUNTA($A81:$D81)+COUNTA($F81:$G81)&gt;0,1,0)</f>
        <v/>
      </c>
      <c r="K81" s="20">
        <f>IF($J81=0,"",IF(COUNTIF(Stakeholders!$A$14:$A$113,$B81)&gt;0,1,0))</f>
        <v/>
      </c>
      <c r="L81" s="20">
        <f>IF($J81=0,"",IF(COUNTIF(Stakeholders!$A$14:$A$113,$D81)&gt;0,1,0))</f>
        <v/>
      </c>
      <c r="M81" s="20">
        <f>IF($J81=0,"",IF(AND(ISNUMBER($A81),$A81&lt;=Stakeholders!$AA$6,OR($F81="",AND(ISNUMBER($F81),$F81&gt;=$A81,$F81&lt;=Stakeholders!$AA$6))),1,0))</f>
        <v/>
      </c>
      <c r="N81" s="20">
        <f>IF(AND($J81=1,$M81=1,$F81="",TRIM($G81)="",Stakeholders!$AA$6&gt;$E81),1,0)</f>
        <v/>
      </c>
      <c r="O81" s="20">
        <f>IF(AND($J81=1,$M81=1,ISNUMBER($F81),TRIM($G81)=""),1,0)</f>
        <v/>
      </c>
      <c r="P81" s="20">
        <f>IF($J81=0,0,IF(OR($C81="",$K81&lt;&gt;1,$L81&lt;&gt;1,$M81&lt;&gt;1,$Q81=1),1,0))</f>
        <v/>
      </c>
      <c r="Q81" s="20">
        <f>IF(AND($J81=1,$M81=1,$F81="",TRIM($G81)&lt;&gt;""),1,0)</f>
        <v/>
      </c>
    </row>
    <row r="82" ht="18" customHeight="1">
      <c r="A82" s="12" t="n"/>
      <c r="B82" s="18" t="n"/>
      <c r="C82" s="19" t="n"/>
      <c r="D82" s="18" t="n"/>
      <c r="E82" s="15">
        <f>IF(OR($J82=0,$M82&lt;&gt;1),"",$A82+Stakeholders!$AA$7)</f>
        <v/>
      </c>
      <c r="F82" s="12" t="n"/>
      <c r="G82" s="19" t="n"/>
      <c r="H82" s="14">
        <f>IF($J82=0,"",IF($M82&lt;&gt;1,"△ A date is missing or can't be read",IF($C82="","△ Write what they asked",IF($K82&lt;&gt;1,"△ Who asked isn't a name on Stakeholders",IF($L82&lt;&gt;1,"△ Who answers is blank or isn't on Stakeholders",IF($O82=1,"△ Marked answered, with nothing written",IF($Q82=1,"△ A reply is written but Answered on is blank",IF($N82=1,"△ Waiting "&amp;(Stakeholders!$AA$6-$A82)&amp;" days, past the "&amp;Stakeholders!$AA$7&amp;" days to answer",IF($F82="","○ Open","○ Answered")))))))))</f>
        <v/>
      </c>
      <c r="J82" s="20">
        <f>IF(COUNTA($A82:$D82)+COUNTA($F82:$G82)&gt;0,1,0)</f>
        <v/>
      </c>
      <c r="K82" s="20">
        <f>IF($J82=0,"",IF(COUNTIF(Stakeholders!$A$14:$A$113,$B82)&gt;0,1,0))</f>
        <v/>
      </c>
      <c r="L82" s="20">
        <f>IF($J82=0,"",IF(COUNTIF(Stakeholders!$A$14:$A$113,$D82)&gt;0,1,0))</f>
        <v/>
      </c>
      <c r="M82" s="20">
        <f>IF($J82=0,"",IF(AND(ISNUMBER($A82),$A82&lt;=Stakeholders!$AA$6,OR($F82="",AND(ISNUMBER($F82),$F82&gt;=$A82,$F82&lt;=Stakeholders!$AA$6))),1,0))</f>
        <v/>
      </c>
      <c r="N82" s="20">
        <f>IF(AND($J82=1,$M82=1,$F82="",TRIM($G82)="",Stakeholders!$AA$6&gt;$E82),1,0)</f>
        <v/>
      </c>
      <c r="O82" s="20">
        <f>IF(AND($J82=1,$M82=1,ISNUMBER($F82),TRIM($G82)=""),1,0)</f>
        <v/>
      </c>
      <c r="P82" s="20">
        <f>IF($J82=0,0,IF(OR($C82="",$K82&lt;&gt;1,$L82&lt;&gt;1,$M82&lt;&gt;1,$Q82=1),1,0))</f>
        <v/>
      </c>
      <c r="Q82" s="20">
        <f>IF(AND($J82=1,$M82=1,$F82="",TRIM($G82)&lt;&gt;""),1,0)</f>
        <v/>
      </c>
    </row>
    <row r="83" ht="18" customHeight="1">
      <c r="A83" s="12" t="n"/>
      <c r="B83" s="18" t="n"/>
      <c r="C83" s="19" t="n"/>
      <c r="D83" s="18" t="n"/>
      <c r="E83" s="15">
        <f>IF(OR($J83=0,$M83&lt;&gt;1),"",$A83+Stakeholders!$AA$7)</f>
        <v/>
      </c>
      <c r="F83" s="12" t="n"/>
      <c r="G83" s="19" t="n"/>
      <c r="H83" s="14">
        <f>IF($J83=0,"",IF($M83&lt;&gt;1,"△ A date is missing or can't be read",IF($C83="","△ Write what they asked",IF($K83&lt;&gt;1,"△ Who asked isn't a name on Stakeholders",IF($L83&lt;&gt;1,"△ Who answers is blank or isn't on Stakeholders",IF($O83=1,"△ Marked answered, with nothing written",IF($Q83=1,"△ A reply is written but Answered on is blank",IF($N83=1,"△ Waiting "&amp;(Stakeholders!$AA$6-$A83)&amp;" days, past the "&amp;Stakeholders!$AA$7&amp;" days to answer",IF($F83="","○ Open","○ Answered")))))))))</f>
        <v/>
      </c>
      <c r="J83" s="20">
        <f>IF(COUNTA($A83:$D83)+COUNTA($F83:$G83)&gt;0,1,0)</f>
        <v/>
      </c>
      <c r="K83" s="20">
        <f>IF($J83=0,"",IF(COUNTIF(Stakeholders!$A$14:$A$113,$B83)&gt;0,1,0))</f>
        <v/>
      </c>
      <c r="L83" s="20">
        <f>IF($J83=0,"",IF(COUNTIF(Stakeholders!$A$14:$A$113,$D83)&gt;0,1,0))</f>
        <v/>
      </c>
      <c r="M83" s="20">
        <f>IF($J83=0,"",IF(AND(ISNUMBER($A83),$A83&lt;=Stakeholders!$AA$6,OR($F83="",AND(ISNUMBER($F83),$F83&gt;=$A83,$F83&lt;=Stakeholders!$AA$6))),1,0))</f>
        <v/>
      </c>
      <c r="N83" s="20">
        <f>IF(AND($J83=1,$M83=1,$F83="",TRIM($G83)="",Stakeholders!$AA$6&gt;$E83),1,0)</f>
        <v/>
      </c>
      <c r="O83" s="20">
        <f>IF(AND($J83=1,$M83=1,ISNUMBER($F83),TRIM($G83)=""),1,0)</f>
        <v/>
      </c>
      <c r="P83" s="20">
        <f>IF($J83=0,0,IF(OR($C83="",$K83&lt;&gt;1,$L83&lt;&gt;1,$M83&lt;&gt;1,$Q83=1),1,0))</f>
        <v/>
      </c>
      <c r="Q83" s="20">
        <f>IF(AND($J83=1,$M83=1,$F83="",TRIM($G83)&lt;&gt;""),1,0)</f>
        <v/>
      </c>
    </row>
    <row r="84" ht="18" customHeight="1">
      <c r="A84" s="12" t="n"/>
      <c r="B84" s="18" t="n"/>
      <c r="C84" s="19" t="n"/>
      <c r="D84" s="18" t="n"/>
      <c r="E84" s="15">
        <f>IF(OR($J84=0,$M84&lt;&gt;1),"",$A84+Stakeholders!$AA$7)</f>
        <v/>
      </c>
      <c r="F84" s="12" t="n"/>
      <c r="G84" s="19" t="n"/>
      <c r="H84" s="14">
        <f>IF($J84=0,"",IF($M84&lt;&gt;1,"△ A date is missing or can't be read",IF($C84="","△ Write what they asked",IF($K84&lt;&gt;1,"△ Who asked isn't a name on Stakeholders",IF($L84&lt;&gt;1,"△ Who answers is blank or isn't on Stakeholders",IF($O84=1,"△ Marked answered, with nothing written",IF($Q84=1,"△ A reply is written but Answered on is blank",IF($N84=1,"△ Waiting "&amp;(Stakeholders!$AA$6-$A84)&amp;" days, past the "&amp;Stakeholders!$AA$7&amp;" days to answer",IF($F84="","○ Open","○ Answered")))))))))</f>
        <v/>
      </c>
      <c r="J84" s="20">
        <f>IF(COUNTA($A84:$D84)+COUNTA($F84:$G84)&gt;0,1,0)</f>
        <v/>
      </c>
      <c r="K84" s="20">
        <f>IF($J84=0,"",IF(COUNTIF(Stakeholders!$A$14:$A$113,$B84)&gt;0,1,0))</f>
        <v/>
      </c>
      <c r="L84" s="20">
        <f>IF($J84=0,"",IF(COUNTIF(Stakeholders!$A$14:$A$113,$D84)&gt;0,1,0))</f>
        <v/>
      </c>
      <c r="M84" s="20">
        <f>IF($J84=0,"",IF(AND(ISNUMBER($A84),$A84&lt;=Stakeholders!$AA$6,OR($F84="",AND(ISNUMBER($F84),$F84&gt;=$A84,$F84&lt;=Stakeholders!$AA$6))),1,0))</f>
        <v/>
      </c>
      <c r="N84" s="20">
        <f>IF(AND($J84=1,$M84=1,$F84="",TRIM($G84)="",Stakeholders!$AA$6&gt;$E84),1,0)</f>
        <v/>
      </c>
      <c r="O84" s="20">
        <f>IF(AND($J84=1,$M84=1,ISNUMBER($F84),TRIM($G84)=""),1,0)</f>
        <v/>
      </c>
      <c r="P84" s="20">
        <f>IF($J84=0,0,IF(OR($C84="",$K84&lt;&gt;1,$L84&lt;&gt;1,$M84&lt;&gt;1,$Q84=1),1,0))</f>
        <v/>
      </c>
      <c r="Q84" s="20">
        <f>IF(AND($J84=1,$M84=1,$F84="",TRIM($G84)&lt;&gt;""),1,0)</f>
        <v/>
      </c>
    </row>
    <row r="85" ht="18" customHeight="1">
      <c r="A85" s="12" t="n"/>
      <c r="B85" s="18" t="n"/>
      <c r="C85" s="19" t="n"/>
      <c r="D85" s="18" t="n"/>
      <c r="E85" s="15">
        <f>IF(OR($J85=0,$M85&lt;&gt;1),"",$A85+Stakeholders!$AA$7)</f>
        <v/>
      </c>
      <c r="F85" s="12" t="n"/>
      <c r="G85" s="19" t="n"/>
      <c r="H85" s="14">
        <f>IF($J85=0,"",IF($M85&lt;&gt;1,"△ A date is missing or can't be read",IF($C85="","△ Write what they asked",IF($K85&lt;&gt;1,"△ Who asked isn't a name on Stakeholders",IF($L85&lt;&gt;1,"△ Who answers is blank or isn't on Stakeholders",IF($O85=1,"△ Marked answered, with nothing written",IF($Q85=1,"△ A reply is written but Answered on is blank",IF($N85=1,"△ Waiting "&amp;(Stakeholders!$AA$6-$A85)&amp;" days, past the "&amp;Stakeholders!$AA$7&amp;" days to answer",IF($F85="","○ Open","○ Answered")))))))))</f>
        <v/>
      </c>
      <c r="J85" s="20">
        <f>IF(COUNTA($A85:$D85)+COUNTA($F85:$G85)&gt;0,1,0)</f>
        <v/>
      </c>
      <c r="K85" s="20">
        <f>IF($J85=0,"",IF(COUNTIF(Stakeholders!$A$14:$A$113,$B85)&gt;0,1,0))</f>
        <v/>
      </c>
      <c r="L85" s="20">
        <f>IF($J85=0,"",IF(COUNTIF(Stakeholders!$A$14:$A$113,$D85)&gt;0,1,0))</f>
        <v/>
      </c>
      <c r="M85" s="20">
        <f>IF($J85=0,"",IF(AND(ISNUMBER($A85),$A85&lt;=Stakeholders!$AA$6,OR($F85="",AND(ISNUMBER($F85),$F85&gt;=$A85,$F85&lt;=Stakeholders!$AA$6))),1,0))</f>
        <v/>
      </c>
      <c r="N85" s="20">
        <f>IF(AND($J85=1,$M85=1,$F85="",TRIM($G85)="",Stakeholders!$AA$6&gt;$E85),1,0)</f>
        <v/>
      </c>
      <c r="O85" s="20">
        <f>IF(AND($J85=1,$M85=1,ISNUMBER($F85),TRIM($G85)=""),1,0)</f>
        <v/>
      </c>
      <c r="P85" s="20">
        <f>IF($J85=0,0,IF(OR($C85="",$K85&lt;&gt;1,$L85&lt;&gt;1,$M85&lt;&gt;1,$Q85=1),1,0))</f>
        <v/>
      </c>
      <c r="Q85" s="20">
        <f>IF(AND($J85=1,$M85=1,$F85="",TRIM($G85)&lt;&gt;""),1,0)</f>
        <v/>
      </c>
    </row>
    <row r="86" ht="18" customHeight="1">
      <c r="A86" s="12" t="n"/>
      <c r="B86" s="18" t="n"/>
      <c r="C86" s="19" t="n"/>
      <c r="D86" s="18" t="n"/>
      <c r="E86" s="15">
        <f>IF(OR($J86=0,$M86&lt;&gt;1),"",$A86+Stakeholders!$AA$7)</f>
        <v/>
      </c>
      <c r="F86" s="12" t="n"/>
      <c r="G86" s="19" t="n"/>
      <c r="H86" s="14">
        <f>IF($J86=0,"",IF($M86&lt;&gt;1,"△ A date is missing or can't be read",IF($C86="","△ Write what they asked",IF($K86&lt;&gt;1,"△ Who asked isn't a name on Stakeholders",IF($L86&lt;&gt;1,"△ Who answers is blank or isn't on Stakeholders",IF($O86=1,"△ Marked answered, with nothing written",IF($Q86=1,"△ A reply is written but Answered on is blank",IF($N86=1,"△ Waiting "&amp;(Stakeholders!$AA$6-$A86)&amp;" days, past the "&amp;Stakeholders!$AA$7&amp;" days to answer",IF($F86="","○ Open","○ Answered")))))))))</f>
        <v/>
      </c>
      <c r="J86" s="20">
        <f>IF(COUNTA($A86:$D86)+COUNTA($F86:$G86)&gt;0,1,0)</f>
        <v/>
      </c>
      <c r="K86" s="20">
        <f>IF($J86=0,"",IF(COUNTIF(Stakeholders!$A$14:$A$113,$B86)&gt;0,1,0))</f>
        <v/>
      </c>
      <c r="L86" s="20">
        <f>IF($J86=0,"",IF(COUNTIF(Stakeholders!$A$14:$A$113,$D86)&gt;0,1,0))</f>
        <v/>
      </c>
      <c r="M86" s="20">
        <f>IF($J86=0,"",IF(AND(ISNUMBER($A86),$A86&lt;=Stakeholders!$AA$6,OR($F86="",AND(ISNUMBER($F86),$F86&gt;=$A86,$F86&lt;=Stakeholders!$AA$6))),1,0))</f>
        <v/>
      </c>
      <c r="N86" s="20">
        <f>IF(AND($J86=1,$M86=1,$F86="",TRIM($G86)="",Stakeholders!$AA$6&gt;$E86),1,0)</f>
        <v/>
      </c>
      <c r="O86" s="20">
        <f>IF(AND($J86=1,$M86=1,ISNUMBER($F86),TRIM($G86)=""),1,0)</f>
        <v/>
      </c>
      <c r="P86" s="20">
        <f>IF($J86=0,0,IF(OR($C86="",$K86&lt;&gt;1,$L86&lt;&gt;1,$M86&lt;&gt;1,$Q86=1),1,0))</f>
        <v/>
      </c>
      <c r="Q86" s="20">
        <f>IF(AND($J86=1,$M86=1,$F86="",TRIM($G86)&lt;&gt;""),1,0)</f>
        <v/>
      </c>
    </row>
    <row r="87" ht="18" customHeight="1">
      <c r="A87" s="12" t="n"/>
      <c r="B87" s="18" t="n"/>
      <c r="C87" s="19" t="n"/>
      <c r="D87" s="18" t="n"/>
      <c r="E87" s="15">
        <f>IF(OR($J87=0,$M87&lt;&gt;1),"",$A87+Stakeholders!$AA$7)</f>
        <v/>
      </c>
      <c r="F87" s="12" t="n"/>
      <c r="G87" s="19" t="n"/>
      <c r="H87" s="14">
        <f>IF($J87=0,"",IF($M87&lt;&gt;1,"△ A date is missing or can't be read",IF($C87="","△ Write what they asked",IF($K87&lt;&gt;1,"△ Who asked isn't a name on Stakeholders",IF($L87&lt;&gt;1,"△ Who answers is blank or isn't on Stakeholders",IF($O87=1,"△ Marked answered, with nothing written",IF($Q87=1,"△ A reply is written but Answered on is blank",IF($N87=1,"△ Waiting "&amp;(Stakeholders!$AA$6-$A87)&amp;" days, past the "&amp;Stakeholders!$AA$7&amp;" days to answer",IF($F87="","○ Open","○ Answered")))))))))</f>
        <v/>
      </c>
      <c r="J87" s="20">
        <f>IF(COUNTA($A87:$D87)+COUNTA($F87:$G87)&gt;0,1,0)</f>
        <v/>
      </c>
      <c r="K87" s="20">
        <f>IF($J87=0,"",IF(COUNTIF(Stakeholders!$A$14:$A$113,$B87)&gt;0,1,0))</f>
        <v/>
      </c>
      <c r="L87" s="20">
        <f>IF($J87=0,"",IF(COUNTIF(Stakeholders!$A$14:$A$113,$D87)&gt;0,1,0))</f>
        <v/>
      </c>
      <c r="M87" s="20">
        <f>IF($J87=0,"",IF(AND(ISNUMBER($A87),$A87&lt;=Stakeholders!$AA$6,OR($F87="",AND(ISNUMBER($F87),$F87&gt;=$A87,$F87&lt;=Stakeholders!$AA$6))),1,0))</f>
        <v/>
      </c>
      <c r="N87" s="20">
        <f>IF(AND($J87=1,$M87=1,$F87="",TRIM($G87)="",Stakeholders!$AA$6&gt;$E87),1,0)</f>
        <v/>
      </c>
      <c r="O87" s="20">
        <f>IF(AND($J87=1,$M87=1,ISNUMBER($F87),TRIM($G87)=""),1,0)</f>
        <v/>
      </c>
      <c r="P87" s="20">
        <f>IF($J87=0,0,IF(OR($C87="",$K87&lt;&gt;1,$L87&lt;&gt;1,$M87&lt;&gt;1,$Q87=1),1,0))</f>
        <v/>
      </c>
      <c r="Q87" s="20">
        <f>IF(AND($J87=1,$M87=1,$F87="",TRIM($G87)&lt;&gt;""),1,0)</f>
        <v/>
      </c>
    </row>
    <row r="88" ht="18" customHeight="1">
      <c r="A88" s="12" t="n"/>
      <c r="B88" s="18" t="n"/>
      <c r="C88" s="19" t="n"/>
      <c r="D88" s="18" t="n"/>
      <c r="E88" s="15">
        <f>IF(OR($J88=0,$M88&lt;&gt;1),"",$A88+Stakeholders!$AA$7)</f>
        <v/>
      </c>
      <c r="F88" s="12" t="n"/>
      <c r="G88" s="19" t="n"/>
      <c r="H88" s="14">
        <f>IF($J88=0,"",IF($M88&lt;&gt;1,"△ A date is missing or can't be read",IF($C88="","△ Write what they asked",IF($K88&lt;&gt;1,"△ Who asked isn't a name on Stakeholders",IF($L88&lt;&gt;1,"△ Who answers is blank or isn't on Stakeholders",IF($O88=1,"△ Marked answered, with nothing written",IF($Q88=1,"△ A reply is written but Answered on is blank",IF($N88=1,"△ Waiting "&amp;(Stakeholders!$AA$6-$A88)&amp;" days, past the "&amp;Stakeholders!$AA$7&amp;" days to answer",IF($F88="","○ Open","○ Answered")))))))))</f>
        <v/>
      </c>
      <c r="J88" s="20">
        <f>IF(COUNTA($A88:$D88)+COUNTA($F88:$G88)&gt;0,1,0)</f>
        <v/>
      </c>
      <c r="K88" s="20">
        <f>IF($J88=0,"",IF(COUNTIF(Stakeholders!$A$14:$A$113,$B88)&gt;0,1,0))</f>
        <v/>
      </c>
      <c r="L88" s="20">
        <f>IF($J88=0,"",IF(COUNTIF(Stakeholders!$A$14:$A$113,$D88)&gt;0,1,0))</f>
        <v/>
      </c>
      <c r="M88" s="20">
        <f>IF($J88=0,"",IF(AND(ISNUMBER($A88),$A88&lt;=Stakeholders!$AA$6,OR($F88="",AND(ISNUMBER($F88),$F88&gt;=$A88,$F88&lt;=Stakeholders!$AA$6))),1,0))</f>
        <v/>
      </c>
      <c r="N88" s="20">
        <f>IF(AND($J88=1,$M88=1,$F88="",TRIM($G88)="",Stakeholders!$AA$6&gt;$E88),1,0)</f>
        <v/>
      </c>
      <c r="O88" s="20">
        <f>IF(AND($J88=1,$M88=1,ISNUMBER($F88),TRIM($G88)=""),1,0)</f>
        <v/>
      </c>
      <c r="P88" s="20">
        <f>IF($J88=0,0,IF(OR($C88="",$K88&lt;&gt;1,$L88&lt;&gt;1,$M88&lt;&gt;1,$Q88=1),1,0))</f>
        <v/>
      </c>
      <c r="Q88" s="20">
        <f>IF(AND($J88=1,$M88=1,$F88="",TRIM($G88)&lt;&gt;""),1,0)</f>
        <v/>
      </c>
    </row>
    <row r="89" ht="18" customHeight="1">
      <c r="A89" s="12" t="n"/>
      <c r="B89" s="18" t="n"/>
      <c r="C89" s="19" t="n"/>
      <c r="D89" s="18" t="n"/>
      <c r="E89" s="15">
        <f>IF(OR($J89=0,$M89&lt;&gt;1),"",$A89+Stakeholders!$AA$7)</f>
        <v/>
      </c>
      <c r="F89" s="12" t="n"/>
      <c r="G89" s="19" t="n"/>
      <c r="H89" s="14">
        <f>IF($J89=0,"",IF($M89&lt;&gt;1,"△ A date is missing or can't be read",IF($C89="","△ Write what they asked",IF($K89&lt;&gt;1,"△ Who asked isn't a name on Stakeholders",IF($L89&lt;&gt;1,"△ Who answers is blank or isn't on Stakeholders",IF($O89=1,"△ Marked answered, with nothing written",IF($Q89=1,"△ A reply is written but Answered on is blank",IF($N89=1,"△ Waiting "&amp;(Stakeholders!$AA$6-$A89)&amp;" days, past the "&amp;Stakeholders!$AA$7&amp;" days to answer",IF($F89="","○ Open","○ Answered")))))))))</f>
        <v/>
      </c>
      <c r="J89" s="20">
        <f>IF(COUNTA($A89:$D89)+COUNTA($F89:$G89)&gt;0,1,0)</f>
        <v/>
      </c>
      <c r="K89" s="20">
        <f>IF($J89=0,"",IF(COUNTIF(Stakeholders!$A$14:$A$113,$B89)&gt;0,1,0))</f>
        <v/>
      </c>
      <c r="L89" s="20">
        <f>IF($J89=0,"",IF(COUNTIF(Stakeholders!$A$14:$A$113,$D89)&gt;0,1,0))</f>
        <v/>
      </c>
      <c r="M89" s="20">
        <f>IF($J89=0,"",IF(AND(ISNUMBER($A89),$A89&lt;=Stakeholders!$AA$6,OR($F89="",AND(ISNUMBER($F89),$F89&gt;=$A89,$F89&lt;=Stakeholders!$AA$6))),1,0))</f>
        <v/>
      </c>
      <c r="N89" s="20">
        <f>IF(AND($J89=1,$M89=1,$F89="",TRIM($G89)="",Stakeholders!$AA$6&gt;$E89),1,0)</f>
        <v/>
      </c>
      <c r="O89" s="20">
        <f>IF(AND($J89=1,$M89=1,ISNUMBER($F89),TRIM($G89)=""),1,0)</f>
        <v/>
      </c>
      <c r="P89" s="20">
        <f>IF($J89=0,0,IF(OR($C89="",$K89&lt;&gt;1,$L89&lt;&gt;1,$M89&lt;&gt;1,$Q89=1),1,0))</f>
        <v/>
      </c>
      <c r="Q89" s="20">
        <f>IF(AND($J89=1,$M89=1,$F89="",TRIM($G89)&lt;&gt;""),1,0)</f>
        <v/>
      </c>
    </row>
    <row r="90" ht="18" customHeight="1">
      <c r="A90" s="12" t="n"/>
      <c r="B90" s="18" t="n"/>
      <c r="C90" s="19" t="n"/>
      <c r="D90" s="18" t="n"/>
      <c r="E90" s="15">
        <f>IF(OR($J90=0,$M90&lt;&gt;1),"",$A90+Stakeholders!$AA$7)</f>
        <v/>
      </c>
      <c r="F90" s="12" t="n"/>
      <c r="G90" s="19" t="n"/>
      <c r="H90" s="14">
        <f>IF($J90=0,"",IF($M90&lt;&gt;1,"△ A date is missing or can't be read",IF($C90="","△ Write what they asked",IF($K90&lt;&gt;1,"△ Who asked isn't a name on Stakeholders",IF($L90&lt;&gt;1,"△ Who answers is blank or isn't on Stakeholders",IF($O90=1,"△ Marked answered, with nothing written",IF($Q90=1,"△ A reply is written but Answered on is blank",IF($N90=1,"△ Waiting "&amp;(Stakeholders!$AA$6-$A90)&amp;" days, past the "&amp;Stakeholders!$AA$7&amp;" days to answer",IF($F90="","○ Open","○ Answered")))))))))</f>
        <v/>
      </c>
      <c r="J90" s="20">
        <f>IF(COUNTA($A90:$D90)+COUNTA($F90:$G90)&gt;0,1,0)</f>
        <v/>
      </c>
      <c r="K90" s="20">
        <f>IF($J90=0,"",IF(COUNTIF(Stakeholders!$A$14:$A$113,$B90)&gt;0,1,0))</f>
        <v/>
      </c>
      <c r="L90" s="20">
        <f>IF($J90=0,"",IF(COUNTIF(Stakeholders!$A$14:$A$113,$D90)&gt;0,1,0))</f>
        <v/>
      </c>
      <c r="M90" s="20">
        <f>IF($J90=0,"",IF(AND(ISNUMBER($A90),$A90&lt;=Stakeholders!$AA$6,OR($F90="",AND(ISNUMBER($F90),$F90&gt;=$A90,$F90&lt;=Stakeholders!$AA$6))),1,0))</f>
        <v/>
      </c>
      <c r="N90" s="20">
        <f>IF(AND($J90=1,$M90=1,$F90="",TRIM($G90)="",Stakeholders!$AA$6&gt;$E90),1,0)</f>
        <v/>
      </c>
      <c r="O90" s="20">
        <f>IF(AND($J90=1,$M90=1,ISNUMBER($F90),TRIM($G90)=""),1,0)</f>
        <v/>
      </c>
      <c r="P90" s="20">
        <f>IF($J90=0,0,IF(OR($C90="",$K90&lt;&gt;1,$L90&lt;&gt;1,$M90&lt;&gt;1,$Q90=1),1,0))</f>
        <v/>
      </c>
      <c r="Q90" s="20">
        <f>IF(AND($J90=1,$M90=1,$F90="",TRIM($G90)&lt;&gt;""),1,0)</f>
        <v/>
      </c>
    </row>
    <row r="91" ht="18" customHeight="1">
      <c r="A91" s="12" t="n"/>
      <c r="B91" s="18" t="n"/>
      <c r="C91" s="19" t="n"/>
      <c r="D91" s="18" t="n"/>
      <c r="E91" s="15">
        <f>IF(OR($J91=0,$M91&lt;&gt;1),"",$A91+Stakeholders!$AA$7)</f>
        <v/>
      </c>
      <c r="F91" s="12" t="n"/>
      <c r="G91" s="19" t="n"/>
      <c r="H91" s="14">
        <f>IF($J91=0,"",IF($M91&lt;&gt;1,"△ A date is missing or can't be read",IF($C91="","△ Write what they asked",IF($K91&lt;&gt;1,"△ Who asked isn't a name on Stakeholders",IF($L91&lt;&gt;1,"△ Who answers is blank or isn't on Stakeholders",IF($O91=1,"△ Marked answered, with nothing written",IF($Q91=1,"△ A reply is written but Answered on is blank",IF($N91=1,"△ Waiting "&amp;(Stakeholders!$AA$6-$A91)&amp;" days, past the "&amp;Stakeholders!$AA$7&amp;" days to answer",IF($F91="","○ Open","○ Answered")))))))))</f>
        <v/>
      </c>
      <c r="J91" s="20">
        <f>IF(COUNTA($A91:$D91)+COUNTA($F91:$G91)&gt;0,1,0)</f>
        <v/>
      </c>
      <c r="K91" s="20">
        <f>IF($J91=0,"",IF(COUNTIF(Stakeholders!$A$14:$A$113,$B91)&gt;0,1,0))</f>
        <v/>
      </c>
      <c r="L91" s="20">
        <f>IF($J91=0,"",IF(COUNTIF(Stakeholders!$A$14:$A$113,$D91)&gt;0,1,0))</f>
        <v/>
      </c>
      <c r="M91" s="20">
        <f>IF($J91=0,"",IF(AND(ISNUMBER($A91),$A91&lt;=Stakeholders!$AA$6,OR($F91="",AND(ISNUMBER($F91),$F91&gt;=$A91,$F91&lt;=Stakeholders!$AA$6))),1,0))</f>
        <v/>
      </c>
      <c r="N91" s="20">
        <f>IF(AND($J91=1,$M91=1,$F91="",TRIM($G91)="",Stakeholders!$AA$6&gt;$E91),1,0)</f>
        <v/>
      </c>
      <c r="O91" s="20">
        <f>IF(AND($J91=1,$M91=1,ISNUMBER($F91),TRIM($G91)=""),1,0)</f>
        <v/>
      </c>
      <c r="P91" s="20">
        <f>IF($J91=0,0,IF(OR($C91="",$K91&lt;&gt;1,$L91&lt;&gt;1,$M91&lt;&gt;1,$Q91=1),1,0))</f>
        <v/>
      </c>
      <c r="Q91" s="20">
        <f>IF(AND($J91=1,$M91=1,$F91="",TRIM($G91)&lt;&gt;""),1,0)</f>
        <v/>
      </c>
    </row>
    <row r="92" ht="18" customHeight="1">
      <c r="A92" s="12" t="n"/>
      <c r="B92" s="18" t="n"/>
      <c r="C92" s="19" t="n"/>
      <c r="D92" s="18" t="n"/>
      <c r="E92" s="15">
        <f>IF(OR($J92=0,$M92&lt;&gt;1),"",$A92+Stakeholders!$AA$7)</f>
        <v/>
      </c>
      <c r="F92" s="12" t="n"/>
      <c r="G92" s="19" t="n"/>
      <c r="H92" s="14">
        <f>IF($J92=0,"",IF($M92&lt;&gt;1,"△ A date is missing or can't be read",IF($C92="","△ Write what they asked",IF($K92&lt;&gt;1,"△ Who asked isn't a name on Stakeholders",IF($L92&lt;&gt;1,"△ Who answers is blank or isn't on Stakeholders",IF($O92=1,"△ Marked answered, with nothing written",IF($Q92=1,"△ A reply is written but Answered on is blank",IF($N92=1,"△ Waiting "&amp;(Stakeholders!$AA$6-$A92)&amp;" days, past the "&amp;Stakeholders!$AA$7&amp;" days to answer",IF($F92="","○ Open","○ Answered")))))))))</f>
        <v/>
      </c>
      <c r="J92" s="20">
        <f>IF(COUNTA($A92:$D92)+COUNTA($F92:$G92)&gt;0,1,0)</f>
        <v/>
      </c>
      <c r="K92" s="20">
        <f>IF($J92=0,"",IF(COUNTIF(Stakeholders!$A$14:$A$113,$B92)&gt;0,1,0))</f>
        <v/>
      </c>
      <c r="L92" s="20">
        <f>IF($J92=0,"",IF(COUNTIF(Stakeholders!$A$14:$A$113,$D92)&gt;0,1,0))</f>
        <v/>
      </c>
      <c r="M92" s="20">
        <f>IF($J92=0,"",IF(AND(ISNUMBER($A92),$A92&lt;=Stakeholders!$AA$6,OR($F92="",AND(ISNUMBER($F92),$F92&gt;=$A92,$F92&lt;=Stakeholders!$AA$6))),1,0))</f>
        <v/>
      </c>
      <c r="N92" s="20">
        <f>IF(AND($J92=1,$M92=1,$F92="",TRIM($G92)="",Stakeholders!$AA$6&gt;$E92),1,0)</f>
        <v/>
      </c>
      <c r="O92" s="20">
        <f>IF(AND($J92=1,$M92=1,ISNUMBER($F92),TRIM($G92)=""),1,0)</f>
        <v/>
      </c>
      <c r="P92" s="20">
        <f>IF($J92=0,0,IF(OR($C92="",$K92&lt;&gt;1,$L92&lt;&gt;1,$M92&lt;&gt;1,$Q92=1),1,0))</f>
        <v/>
      </c>
      <c r="Q92" s="20">
        <f>IF(AND($J92=1,$M92=1,$F92="",TRIM($G92)&lt;&gt;""),1,0)</f>
        <v/>
      </c>
    </row>
    <row r="93" ht="18" customHeight="1">
      <c r="A93" s="12" t="n"/>
      <c r="B93" s="18" t="n"/>
      <c r="C93" s="19" t="n"/>
      <c r="D93" s="18" t="n"/>
      <c r="E93" s="15">
        <f>IF(OR($J93=0,$M93&lt;&gt;1),"",$A93+Stakeholders!$AA$7)</f>
        <v/>
      </c>
      <c r="F93" s="12" t="n"/>
      <c r="G93" s="19" t="n"/>
      <c r="H93" s="14">
        <f>IF($J93=0,"",IF($M93&lt;&gt;1,"△ A date is missing or can't be read",IF($C93="","△ Write what they asked",IF($K93&lt;&gt;1,"△ Who asked isn't a name on Stakeholders",IF($L93&lt;&gt;1,"△ Who answers is blank or isn't on Stakeholders",IF($O93=1,"△ Marked answered, with nothing written",IF($Q93=1,"△ A reply is written but Answered on is blank",IF($N93=1,"△ Waiting "&amp;(Stakeholders!$AA$6-$A93)&amp;" days, past the "&amp;Stakeholders!$AA$7&amp;" days to answer",IF($F93="","○ Open","○ Answered")))))))))</f>
        <v/>
      </c>
      <c r="J93" s="20">
        <f>IF(COUNTA($A93:$D93)+COUNTA($F93:$G93)&gt;0,1,0)</f>
        <v/>
      </c>
      <c r="K93" s="20">
        <f>IF($J93=0,"",IF(COUNTIF(Stakeholders!$A$14:$A$113,$B93)&gt;0,1,0))</f>
        <v/>
      </c>
      <c r="L93" s="20">
        <f>IF($J93=0,"",IF(COUNTIF(Stakeholders!$A$14:$A$113,$D93)&gt;0,1,0))</f>
        <v/>
      </c>
      <c r="M93" s="20">
        <f>IF($J93=0,"",IF(AND(ISNUMBER($A93),$A93&lt;=Stakeholders!$AA$6,OR($F93="",AND(ISNUMBER($F93),$F93&gt;=$A93,$F93&lt;=Stakeholders!$AA$6))),1,0))</f>
        <v/>
      </c>
      <c r="N93" s="20">
        <f>IF(AND($J93=1,$M93=1,$F93="",TRIM($G93)="",Stakeholders!$AA$6&gt;$E93),1,0)</f>
        <v/>
      </c>
      <c r="O93" s="20">
        <f>IF(AND($J93=1,$M93=1,ISNUMBER($F93),TRIM($G93)=""),1,0)</f>
        <v/>
      </c>
      <c r="P93" s="20">
        <f>IF($J93=0,0,IF(OR($C93="",$K93&lt;&gt;1,$L93&lt;&gt;1,$M93&lt;&gt;1,$Q93=1),1,0))</f>
        <v/>
      </c>
      <c r="Q93" s="20">
        <f>IF(AND($J93=1,$M93=1,$F93="",TRIM($G93)&lt;&gt;""),1,0)</f>
        <v/>
      </c>
    </row>
    <row r="94" ht="18" customHeight="1">
      <c r="A94" s="12" t="n"/>
      <c r="B94" s="18" t="n"/>
      <c r="C94" s="19" t="n"/>
      <c r="D94" s="18" t="n"/>
      <c r="E94" s="15">
        <f>IF(OR($J94=0,$M94&lt;&gt;1),"",$A94+Stakeholders!$AA$7)</f>
        <v/>
      </c>
      <c r="F94" s="12" t="n"/>
      <c r="G94" s="19" t="n"/>
      <c r="H94" s="14">
        <f>IF($J94=0,"",IF($M94&lt;&gt;1,"△ A date is missing or can't be read",IF($C94="","△ Write what they asked",IF($K94&lt;&gt;1,"△ Who asked isn't a name on Stakeholders",IF($L94&lt;&gt;1,"△ Who answers is blank or isn't on Stakeholders",IF($O94=1,"△ Marked answered, with nothing written",IF($Q94=1,"△ A reply is written but Answered on is blank",IF($N94=1,"△ Waiting "&amp;(Stakeholders!$AA$6-$A94)&amp;" days, past the "&amp;Stakeholders!$AA$7&amp;" days to answer",IF($F94="","○ Open","○ Answered")))))))))</f>
        <v/>
      </c>
      <c r="J94" s="20">
        <f>IF(COUNTA($A94:$D94)+COUNTA($F94:$G94)&gt;0,1,0)</f>
        <v/>
      </c>
      <c r="K94" s="20">
        <f>IF($J94=0,"",IF(COUNTIF(Stakeholders!$A$14:$A$113,$B94)&gt;0,1,0))</f>
        <v/>
      </c>
      <c r="L94" s="20">
        <f>IF($J94=0,"",IF(COUNTIF(Stakeholders!$A$14:$A$113,$D94)&gt;0,1,0))</f>
        <v/>
      </c>
      <c r="M94" s="20">
        <f>IF($J94=0,"",IF(AND(ISNUMBER($A94),$A94&lt;=Stakeholders!$AA$6,OR($F94="",AND(ISNUMBER($F94),$F94&gt;=$A94,$F94&lt;=Stakeholders!$AA$6))),1,0))</f>
        <v/>
      </c>
      <c r="N94" s="20">
        <f>IF(AND($J94=1,$M94=1,$F94="",TRIM($G94)="",Stakeholders!$AA$6&gt;$E94),1,0)</f>
        <v/>
      </c>
      <c r="O94" s="20">
        <f>IF(AND($J94=1,$M94=1,ISNUMBER($F94),TRIM($G94)=""),1,0)</f>
        <v/>
      </c>
      <c r="P94" s="20">
        <f>IF($J94=0,0,IF(OR($C94="",$K94&lt;&gt;1,$L94&lt;&gt;1,$M94&lt;&gt;1,$Q94=1),1,0))</f>
        <v/>
      </c>
      <c r="Q94" s="20">
        <f>IF(AND($J94=1,$M94=1,$F94="",TRIM($G94)&lt;&gt;""),1,0)</f>
        <v/>
      </c>
    </row>
    <row r="95" ht="18" customHeight="1">
      <c r="A95" s="12" t="n"/>
      <c r="B95" s="18" t="n"/>
      <c r="C95" s="19" t="n"/>
      <c r="D95" s="18" t="n"/>
      <c r="E95" s="15">
        <f>IF(OR($J95=0,$M95&lt;&gt;1),"",$A95+Stakeholders!$AA$7)</f>
        <v/>
      </c>
      <c r="F95" s="12" t="n"/>
      <c r="G95" s="19" t="n"/>
      <c r="H95" s="14">
        <f>IF($J95=0,"",IF($M95&lt;&gt;1,"△ A date is missing or can't be read",IF($C95="","△ Write what they asked",IF($K95&lt;&gt;1,"△ Who asked isn't a name on Stakeholders",IF($L95&lt;&gt;1,"△ Who answers is blank or isn't on Stakeholders",IF($O95=1,"△ Marked answered, with nothing written",IF($Q95=1,"△ A reply is written but Answered on is blank",IF($N95=1,"△ Waiting "&amp;(Stakeholders!$AA$6-$A95)&amp;" days, past the "&amp;Stakeholders!$AA$7&amp;" days to answer",IF($F95="","○ Open","○ Answered")))))))))</f>
        <v/>
      </c>
      <c r="J95" s="20">
        <f>IF(COUNTA($A95:$D95)+COUNTA($F95:$G95)&gt;0,1,0)</f>
        <v/>
      </c>
      <c r="K95" s="20">
        <f>IF($J95=0,"",IF(COUNTIF(Stakeholders!$A$14:$A$113,$B95)&gt;0,1,0))</f>
        <v/>
      </c>
      <c r="L95" s="20">
        <f>IF($J95=0,"",IF(COUNTIF(Stakeholders!$A$14:$A$113,$D95)&gt;0,1,0))</f>
        <v/>
      </c>
      <c r="M95" s="20">
        <f>IF($J95=0,"",IF(AND(ISNUMBER($A95),$A95&lt;=Stakeholders!$AA$6,OR($F95="",AND(ISNUMBER($F95),$F95&gt;=$A95,$F95&lt;=Stakeholders!$AA$6))),1,0))</f>
        <v/>
      </c>
      <c r="N95" s="20">
        <f>IF(AND($J95=1,$M95=1,$F95="",TRIM($G95)="",Stakeholders!$AA$6&gt;$E95),1,0)</f>
        <v/>
      </c>
      <c r="O95" s="20">
        <f>IF(AND($J95=1,$M95=1,ISNUMBER($F95),TRIM($G95)=""),1,0)</f>
        <v/>
      </c>
      <c r="P95" s="20">
        <f>IF($J95=0,0,IF(OR($C95="",$K95&lt;&gt;1,$L95&lt;&gt;1,$M95&lt;&gt;1,$Q95=1),1,0))</f>
        <v/>
      </c>
      <c r="Q95" s="20">
        <f>IF(AND($J95=1,$M95=1,$F95="",TRIM($G95)&lt;&gt;""),1,0)</f>
        <v/>
      </c>
    </row>
    <row r="96" ht="18" customHeight="1">
      <c r="A96" s="12" t="n"/>
      <c r="B96" s="18" t="n"/>
      <c r="C96" s="19" t="n"/>
      <c r="D96" s="18" t="n"/>
      <c r="E96" s="15">
        <f>IF(OR($J96=0,$M96&lt;&gt;1),"",$A96+Stakeholders!$AA$7)</f>
        <v/>
      </c>
      <c r="F96" s="12" t="n"/>
      <c r="G96" s="19" t="n"/>
      <c r="H96" s="14">
        <f>IF($J96=0,"",IF($M96&lt;&gt;1,"△ A date is missing or can't be read",IF($C96="","△ Write what they asked",IF($K96&lt;&gt;1,"△ Who asked isn't a name on Stakeholders",IF($L96&lt;&gt;1,"△ Who answers is blank or isn't on Stakeholders",IF($O96=1,"△ Marked answered, with nothing written",IF($Q96=1,"△ A reply is written but Answered on is blank",IF($N96=1,"△ Waiting "&amp;(Stakeholders!$AA$6-$A96)&amp;" days, past the "&amp;Stakeholders!$AA$7&amp;" days to answer",IF($F96="","○ Open","○ Answered")))))))))</f>
        <v/>
      </c>
      <c r="J96" s="20">
        <f>IF(COUNTA($A96:$D96)+COUNTA($F96:$G96)&gt;0,1,0)</f>
        <v/>
      </c>
      <c r="K96" s="20">
        <f>IF($J96=0,"",IF(COUNTIF(Stakeholders!$A$14:$A$113,$B96)&gt;0,1,0))</f>
        <v/>
      </c>
      <c r="L96" s="20">
        <f>IF($J96=0,"",IF(COUNTIF(Stakeholders!$A$14:$A$113,$D96)&gt;0,1,0))</f>
        <v/>
      </c>
      <c r="M96" s="20">
        <f>IF($J96=0,"",IF(AND(ISNUMBER($A96),$A96&lt;=Stakeholders!$AA$6,OR($F96="",AND(ISNUMBER($F96),$F96&gt;=$A96,$F96&lt;=Stakeholders!$AA$6))),1,0))</f>
        <v/>
      </c>
      <c r="N96" s="20">
        <f>IF(AND($J96=1,$M96=1,$F96="",TRIM($G96)="",Stakeholders!$AA$6&gt;$E96),1,0)</f>
        <v/>
      </c>
      <c r="O96" s="20">
        <f>IF(AND($J96=1,$M96=1,ISNUMBER($F96),TRIM($G96)=""),1,0)</f>
        <v/>
      </c>
      <c r="P96" s="20">
        <f>IF($J96=0,0,IF(OR($C96="",$K96&lt;&gt;1,$L96&lt;&gt;1,$M96&lt;&gt;1,$Q96=1),1,0))</f>
        <v/>
      </c>
      <c r="Q96" s="20">
        <f>IF(AND($J96=1,$M96=1,$F96="",TRIM($G96)&lt;&gt;""),1,0)</f>
        <v/>
      </c>
    </row>
    <row r="97" ht="18" customHeight="1">
      <c r="A97" s="12" t="n"/>
      <c r="B97" s="18" t="n"/>
      <c r="C97" s="19" t="n"/>
      <c r="D97" s="18" t="n"/>
      <c r="E97" s="15">
        <f>IF(OR($J97=0,$M97&lt;&gt;1),"",$A97+Stakeholders!$AA$7)</f>
        <v/>
      </c>
      <c r="F97" s="12" t="n"/>
      <c r="G97" s="19" t="n"/>
      <c r="H97" s="14">
        <f>IF($J97=0,"",IF($M97&lt;&gt;1,"△ A date is missing or can't be read",IF($C97="","△ Write what they asked",IF($K97&lt;&gt;1,"△ Who asked isn't a name on Stakeholders",IF($L97&lt;&gt;1,"△ Who answers is blank or isn't on Stakeholders",IF($O97=1,"△ Marked answered, with nothing written",IF($Q97=1,"△ A reply is written but Answered on is blank",IF($N97=1,"△ Waiting "&amp;(Stakeholders!$AA$6-$A97)&amp;" days, past the "&amp;Stakeholders!$AA$7&amp;" days to answer",IF($F97="","○ Open","○ Answered")))))))))</f>
        <v/>
      </c>
      <c r="J97" s="20">
        <f>IF(COUNTA($A97:$D97)+COUNTA($F97:$G97)&gt;0,1,0)</f>
        <v/>
      </c>
      <c r="K97" s="20">
        <f>IF($J97=0,"",IF(COUNTIF(Stakeholders!$A$14:$A$113,$B97)&gt;0,1,0))</f>
        <v/>
      </c>
      <c r="L97" s="20">
        <f>IF($J97=0,"",IF(COUNTIF(Stakeholders!$A$14:$A$113,$D97)&gt;0,1,0))</f>
        <v/>
      </c>
      <c r="M97" s="20">
        <f>IF($J97=0,"",IF(AND(ISNUMBER($A97),$A97&lt;=Stakeholders!$AA$6,OR($F97="",AND(ISNUMBER($F97),$F97&gt;=$A97,$F97&lt;=Stakeholders!$AA$6))),1,0))</f>
        <v/>
      </c>
      <c r="N97" s="20">
        <f>IF(AND($J97=1,$M97=1,$F97="",TRIM($G97)="",Stakeholders!$AA$6&gt;$E97),1,0)</f>
        <v/>
      </c>
      <c r="O97" s="20">
        <f>IF(AND($J97=1,$M97=1,ISNUMBER($F97),TRIM($G97)=""),1,0)</f>
        <v/>
      </c>
      <c r="P97" s="20">
        <f>IF($J97=0,0,IF(OR($C97="",$K97&lt;&gt;1,$L97&lt;&gt;1,$M97&lt;&gt;1,$Q97=1),1,0))</f>
        <v/>
      </c>
      <c r="Q97" s="20">
        <f>IF(AND($J97=1,$M97=1,$F97="",TRIM($G97)&lt;&gt;""),1,0)</f>
        <v/>
      </c>
    </row>
    <row r="98" ht="18" customHeight="1">
      <c r="A98" s="12" t="n"/>
      <c r="B98" s="18" t="n"/>
      <c r="C98" s="19" t="n"/>
      <c r="D98" s="18" t="n"/>
      <c r="E98" s="15">
        <f>IF(OR($J98=0,$M98&lt;&gt;1),"",$A98+Stakeholders!$AA$7)</f>
        <v/>
      </c>
      <c r="F98" s="12" t="n"/>
      <c r="G98" s="19" t="n"/>
      <c r="H98" s="14">
        <f>IF($J98=0,"",IF($M98&lt;&gt;1,"△ A date is missing or can't be read",IF($C98="","△ Write what they asked",IF($K98&lt;&gt;1,"△ Who asked isn't a name on Stakeholders",IF($L98&lt;&gt;1,"△ Who answers is blank or isn't on Stakeholders",IF($O98=1,"△ Marked answered, with nothing written",IF($Q98=1,"△ A reply is written but Answered on is blank",IF($N98=1,"△ Waiting "&amp;(Stakeholders!$AA$6-$A98)&amp;" days, past the "&amp;Stakeholders!$AA$7&amp;" days to answer",IF($F98="","○ Open","○ Answered")))))))))</f>
        <v/>
      </c>
      <c r="J98" s="20">
        <f>IF(COUNTA($A98:$D98)+COUNTA($F98:$G98)&gt;0,1,0)</f>
        <v/>
      </c>
      <c r="K98" s="20">
        <f>IF($J98=0,"",IF(COUNTIF(Stakeholders!$A$14:$A$113,$B98)&gt;0,1,0))</f>
        <v/>
      </c>
      <c r="L98" s="20">
        <f>IF($J98=0,"",IF(COUNTIF(Stakeholders!$A$14:$A$113,$D98)&gt;0,1,0))</f>
        <v/>
      </c>
      <c r="M98" s="20">
        <f>IF($J98=0,"",IF(AND(ISNUMBER($A98),$A98&lt;=Stakeholders!$AA$6,OR($F98="",AND(ISNUMBER($F98),$F98&gt;=$A98,$F98&lt;=Stakeholders!$AA$6))),1,0))</f>
        <v/>
      </c>
      <c r="N98" s="20">
        <f>IF(AND($J98=1,$M98=1,$F98="",TRIM($G98)="",Stakeholders!$AA$6&gt;$E98),1,0)</f>
        <v/>
      </c>
      <c r="O98" s="20">
        <f>IF(AND($J98=1,$M98=1,ISNUMBER($F98),TRIM($G98)=""),1,0)</f>
        <v/>
      </c>
      <c r="P98" s="20">
        <f>IF($J98=0,0,IF(OR($C98="",$K98&lt;&gt;1,$L98&lt;&gt;1,$M98&lt;&gt;1,$Q98=1),1,0))</f>
        <v/>
      </c>
      <c r="Q98" s="20">
        <f>IF(AND($J98=1,$M98=1,$F98="",TRIM($G98)&lt;&gt;""),1,0)</f>
        <v/>
      </c>
    </row>
    <row r="99" ht="18" customHeight="1">
      <c r="A99" s="12" t="n"/>
      <c r="B99" s="18" t="n"/>
      <c r="C99" s="19" t="n"/>
      <c r="D99" s="18" t="n"/>
      <c r="E99" s="15">
        <f>IF(OR($J99=0,$M99&lt;&gt;1),"",$A99+Stakeholders!$AA$7)</f>
        <v/>
      </c>
      <c r="F99" s="12" t="n"/>
      <c r="G99" s="19" t="n"/>
      <c r="H99" s="14">
        <f>IF($J99=0,"",IF($M99&lt;&gt;1,"△ A date is missing or can't be read",IF($C99="","△ Write what they asked",IF($K99&lt;&gt;1,"△ Who asked isn't a name on Stakeholders",IF($L99&lt;&gt;1,"△ Who answers is blank or isn't on Stakeholders",IF($O99=1,"△ Marked answered, with nothing written",IF($Q99=1,"△ A reply is written but Answered on is blank",IF($N99=1,"△ Waiting "&amp;(Stakeholders!$AA$6-$A99)&amp;" days, past the "&amp;Stakeholders!$AA$7&amp;" days to answer",IF($F99="","○ Open","○ Answered")))))))))</f>
        <v/>
      </c>
      <c r="J99" s="20">
        <f>IF(COUNTA($A99:$D99)+COUNTA($F99:$G99)&gt;0,1,0)</f>
        <v/>
      </c>
      <c r="K99" s="20">
        <f>IF($J99=0,"",IF(COUNTIF(Stakeholders!$A$14:$A$113,$B99)&gt;0,1,0))</f>
        <v/>
      </c>
      <c r="L99" s="20">
        <f>IF($J99=0,"",IF(COUNTIF(Stakeholders!$A$14:$A$113,$D99)&gt;0,1,0))</f>
        <v/>
      </c>
      <c r="M99" s="20">
        <f>IF($J99=0,"",IF(AND(ISNUMBER($A99),$A99&lt;=Stakeholders!$AA$6,OR($F99="",AND(ISNUMBER($F99),$F99&gt;=$A99,$F99&lt;=Stakeholders!$AA$6))),1,0))</f>
        <v/>
      </c>
      <c r="N99" s="20">
        <f>IF(AND($J99=1,$M99=1,$F99="",TRIM($G99)="",Stakeholders!$AA$6&gt;$E99),1,0)</f>
        <v/>
      </c>
      <c r="O99" s="20">
        <f>IF(AND($J99=1,$M99=1,ISNUMBER($F99),TRIM($G99)=""),1,0)</f>
        <v/>
      </c>
      <c r="P99" s="20">
        <f>IF($J99=0,0,IF(OR($C99="",$K99&lt;&gt;1,$L99&lt;&gt;1,$M99&lt;&gt;1,$Q99=1),1,0))</f>
        <v/>
      </c>
      <c r="Q99" s="20">
        <f>IF(AND($J99=1,$M99=1,$F99="",TRIM($G99)&lt;&gt;""),1,0)</f>
        <v/>
      </c>
    </row>
    <row r="100" ht="18" customHeight="1">
      <c r="A100" s="12" t="n"/>
      <c r="B100" s="18" t="n"/>
      <c r="C100" s="19" t="n"/>
      <c r="D100" s="18" t="n"/>
      <c r="E100" s="15">
        <f>IF(OR($J100=0,$M100&lt;&gt;1),"",$A100+Stakeholders!$AA$7)</f>
        <v/>
      </c>
      <c r="F100" s="12" t="n"/>
      <c r="G100" s="19" t="n"/>
      <c r="H100" s="14">
        <f>IF($J100=0,"",IF($M100&lt;&gt;1,"△ A date is missing or can't be read",IF($C100="","△ Write what they asked",IF($K100&lt;&gt;1,"△ Who asked isn't a name on Stakeholders",IF($L100&lt;&gt;1,"△ Who answers is blank or isn't on Stakeholders",IF($O100=1,"△ Marked answered, with nothing written",IF($Q100=1,"△ A reply is written but Answered on is blank",IF($N100=1,"△ Waiting "&amp;(Stakeholders!$AA$6-$A100)&amp;" days, past the "&amp;Stakeholders!$AA$7&amp;" days to answer",IF($F100="","○ Open","○ Answered")))))))))</f>
        <v/>
      </c>
      <c r="J100" s="20">
        <f>IF(COUNTA($A100:$D100)+COUNTA($F100:$G100)&gt;0,1,0)</f>
        <v/>
      </c>
      <c r="K100" s="20">
        <f>IF($J100=0,"",IF(COUNTIF(Stakeholders!$A$14:$A$113,$B100)&gt;0,1,0))</f>
        <v/>
      </c>
      <c r="L100" s="20">
        <f>IF($J100=0,"",IF(COUNTIF(Stakeholders!$A$14:$A$113,$D100)&gt;0,1,0))</f>
        <v/>
      </c>
      <c r="M100" s="20">
        <f>IF($J100=0,"",IF(AND(ISNUMBER($A100),$A100&lt;=Stakeholders!$AA$6,OR($F100="",AND(ISNUMBER($F100),$F100&gt;=$A100,$F100&lt;=Stakeholders!$AA$6))),1,0))</f>
        <v/>
      </c>
      <c r="N100" s="20">
        <f>IF(AND($J100=1,$M100=1,$F100="",TRIM($G100)="",Stakeholders!$AA$6&gt;$E100),1,0)</f>
        <v/>
      </c>
      <c r="O100" s="20">
        <f>IF(AND($J100=1,$M100=1,ISNUMBER($F100),TRIM($G100)=""),1,0)</f>
        <v/>
      </c>
      <c r="P100" s="20">
        <f>IF($J100=0,0,IF(OR($C100="",$K100&lt;&gt;1,$L100&lt;&gt;1,$M100&lt;&gt;1,$Q100=1),1,0))</f>
        <v/>
      </c>
      <c r="Q100" s="20">
        <f>IF(AND($J100=1,$M100=1,$F100="",TRIM($G100)&lt;&gt;""),1,0)</f>
        <v/>
      </c>
    </row>
    <row r="101" ht="18" customHeight="1">
      <c r="A101" s="12" t="n"/>
      <c r="B101" s="18" t="n"/>
      <c r="C101" s="19" t="n"/>
      <c r="D101" s="18" t="n"/>
      <c r="E101" s="15">
        <f>IF(OR($J101=0,$M101&lt;&gt;1),"",$A101+Stakeholders!$AA$7)</f>
        <v/>
      </c>
      <c r="F101" s="12" t="n"/>
      <c r="G101" s="19" t="n"/>
      <c r="H101" s="14">
        <f>IF($J101=0,"",IF($M101&lt;&gt;1,"△ A date is missing or can't be read",IF($C101="","△ Write what they asked",IF($K101&lt;&gt;1,"△ Who asked isn't a name on Stakeholders",IF($L101&lt;&gt;1,"△ Who answers is blank or isn't on Stakeholders",IF($O101=1,"△ Marked answered, with nothing written",IF($Q101=1,"△ A reply is written but Answered on is blank",IF($N101=1,"△ Waiting "&amp;(Stakeholders!$AA$6-$A101)&amp;" days, past the "&amp;Stakeholders!$AA$7&amp;" days to answer",IF($F101="","○ Open","○ Answered")))))))))</f>
        <v/>
      </c>
      <c r="J101" s="20">
        <f>IF(COUNTA($A101:$D101)+COUNTA($F101:$G101)&gt;0,1,0)</f>
        <v/>
      </c>
      <c r="K101" s="20">
        <f>IF($J101=0,"",IF(COUNTIF(Stakeholders!$A$14:$A$113,$B101)&gt;0,1,0))</f>
        <v/>
      </c>
      <c r="L101" s="20">
        <f>IF($J101=0,"",IF(COUNTIF(Stakeholders!$A$14:$A$113,$D101)&gt;0,1,0))</f>
        <v/>
      </c>
      <c r="M101" s="20">
        <f>IF($J101=0,"",IF(AND(ISNUMBER($A101),$A101&lt;=Stakeholders!$AA$6,OR($F101="",AND(ISNUMBER($F101),$F101&gt;=$A101,$F101&lt;=Stakeholders!$AA$6))),1,0))</f>
        <v/>
      </c>
      <c r="N101" s="20">
        <f>IF(AND($J101=1,$M101=1,$F101="",TRIM($G101)="",Stakeholders!$AA$6&gt;$E101),1,0)</f>
        <v/>
      </c>
      <c r="O101" s="20">
        <f>IF(AND($J101=1,$M101=1,ISNUMBER($F101),TRIM($G101)=""),1,0)</f>
        <v/>
      </c>
      <c r="P101" s="20">
        <f>IF($J101=0,0,IF(OR($C101="",$K101&lt;&gt;1,$L101&lt;&gt;1,$M101&lt;&gt;1,$Q101=1),1,0))</f>
        <v/>
      </c>
      <c r="Q101" s="20">
        <f>IF(AND($J101=1,$M101=1,$F101="",TRIM($G101)&lt;&gt;""),1,0)</f>
        <v/>
      </c>
    </row>
    <row r="102" ht="18" customHeight="1">
      <c r="A102" s="12" t="n"/>
      <c r="B102" s="18" t="n"/>
      <c r="C102" s="19" t="n"/>
      <c r="D102" s="18" t="n"/>
      <c r="E102" s="15">
        <f>IF(OR($J102=0,$M102&lt;&gt;1),"",$A102+Stakeholders!$AA$7)</f>
        <v/>
      </c>
      <c r="F102" s="12" t="n"/>
      <c r="G102" s="19" t="n"/>
      <c r="H102" s="14">
        <f>IF($J102=0,"",IF($M102&lt;&gt;1,"△ A date is missing or can't be read",IF($C102="","△ Write what they asked",IF($K102&lt;&gt;1,"△ Who asked isn't a name on Stakeholders",IF($L102&lt;&gt;1,"△ Who answers is blank or isn't on Stakeholders",IF($O102=1,"△ Marked answered, with nothing written",IF($Q102=1,"△ A reply is written but Answered on is blank",IF($N102=1,"△ Waiting "&amp;(Stakeholders!$AA$6-$A102)&amp;" days, past the "&amp;Stakeholders!$AA$7&amp;" days to answer",IF($F102="","○ Open","○ Answered")))))))))</f>
        <v/>
      </c>
      <c r="J102" s="20">
        <f>IF(COUNTA($A102:$D102)+COUNTA($F102:$G102)&gt;0,1,0)</f>
        <v/>
      </c>
      <c r="K102" s="20">
        <f>IF($J102=0,"",IF(COUNTIF(Stakeholders!$A$14:$A$113,$B102)&gt;0,1,0))</f>
        <v/>
      </c>
      <c r="L102" s="20">
        <f>IF($J102=0,"",IF(COUNTIF(Stakeholders!$A$14:$A$113,$D102)&gt;0,1,0))</f>
        <v/>
      </c>
      <c r="M102" s="20">
        <f>IF($J102=0,"",IF(AND(ISNUMBER($A102),$A102&lt;=Stakeholders!$AA$6,OR($F102="",AND(ISNUMBER($F102),$F102&gt;=$A102,$F102&lt;=Stakeholders!$AA$6))),1,0))</f>
        <v/>
      </c>
      <c r="N102" s="20">
        <f>IF(AND($J102=1,$M102=1,$F102="",TRIM($G102)="",Stakeholders!$AA$6&gt;$E102),1,0)</f>
        <v/>
      </c>
      <c r="O102" s="20">
        <f>IF(AND($J102=1,$M102=1,ISNUMBER($F102),TRIM($G102)=""),1,0)</f>
        <v/>
      </c>
      <c r="P102" s="20">
        <f>IF($J102=0,0,IF(OR($C102="",$K102&lt;&gt;1,$L102&lt;&gt;1,$M102&lt;&gt;1,$Q102=1),1,0))</f>
        <v/>
      </c>
      <c r="Q102" s="20">
        <f>IF(AND($J102=1,$M102=1,$F102="",TRIM($G102)&lt;&gt;""),1,0)</f>
        <v/>
      </c>
    </row>
    <row r="103" ht="18" customHeight="1">
      <c r="A103" s="12" t="n"/>
      <c r="B103" s="18" t="n"/>
      <c r="C103" s="19" t="n"/>
      <c r="D103" s="18" t="n"/>
      <c r="E103" s="15">
        <f>IF(OR($J103=0,$M103&lt;&gt;1),"",$A103+Stakeholders!$AA$7)</f>
        <v/>
      </c>
      <c r="F103" s="12" t="n"/>
      <c r="G103" s="19" t="n"/>
      <c r="H103" s="14">
        <f>IF($J103=0,"",IF($M103&lt;&gt;1,"△ A date is missing or can't be read",IF($C103="","△ Write what they asked",IF($K103&lt;&gt;1,"△ Who asked isn't a name on Stakeholders",IF($L103&lt;&gt;1,"△ Who answers is blank or isn't on Stakeholders",IF($O103=1,"△ Marked answered, with nothing written",IF($Q103=1,"△ A reply is written but Answered on is blank",IF($N103=1,"△ Waiting "&amp;(Stakeholders!$AA$6-$A103)&amp;" days, past the "&amp;Stakeholders!$AA$7&amp;" days to answer",IF($F103="","○ Open","○ Answered")))))))))</f>
        <v/>
      </c>
      <c r="J103" s="20">
        <f>IF(COUNTA($A103:$D103)+COUNTA($F103:$G103)&gt;0,1,0)</f>
        <v/>
      </c>
      <c r="K103" s="20">
        <f>IF($J103=0,"",IF(COUNTIF(Stakeholders!$A$14:$A$113,$B103)&gt;0,1,0))</f>
        <v/>
      </c>
      <c r="L103" s="20">
        <f>IF($J103=0,"",IF(COUNTIF(Stakeholders!$A$14:$A$113,$D103)&gt;0,1,0))</f>
        <v/>
      </c>
      <c r="M103" s="20">
        <f>IF($J103=0,"",IF(AND(ISNUMBER($A103),$A103&lt;=Stakeholders!$AA$6,OR($F103="",AND(ISNUMBER($F103),$F103&gt;=$A103,$F103&lt;=Stakeholders!$AA$6))),1,0))</f>
        <v/>
      </c>
      <c r="N103" s="20">
        <f>IF(AND($J103=1,$M103=1,$F103="",TRIM($G103)="",Stakeholders!$AA$6&gt;$E103),1,0)</f>
        <v/>
      </c>
      <c r="O103" s="20">
        <f>IF(AND($J103=1,$M103=1,ISNUMBER($F103),TRIM($G103)=""),1,0)</f>
        <v/>
      </c>
      <c r="P103" s="20">
        <f>IF($J103=0,0,IF(OR($C103="",$K103&lt;&gt;1,$L103&lt;&gt;1,$M103&lt;&gt;1,$Q103=1),1,0))</f>
        <v/>
      </c>
      <c r="Q103" s="20">
        <f>IF(AND($J103=1,$M103=1,$F103="",TRIM($G103)&lt;&gt;""),1,0)</f>
        <v/>
      </c>
    </row>
    <row r="104" ht="18" customHeight="1">
      <c r="A104" s="12" t="n"/>
      <c r="B104" s="18" t="n"/>
      <c r="C104" s="19" t="n"/>
      <c r="D104" s="18" t="n"/>
      <c r="E104" s="15">
        <f>IF(OR($J104=0,$M104&lt;&gt;1),"",$A104+Stakeholders!$AA$7)</f>
        <v/>
      </c>
      <c r="F104" s="12" t="n"/>
      <c r="G104" s="19" t="n"/>
      <c r="H104" s="14">
        <f>IF($J104=0,"",IF($M104&lt;&gt;1,"△ A date is missing or can't be read",IF($C104="","△ Write what they asked",IF($K104&lt;&gt;1,"△ Who asked isn't a name on Stakeholders",IF($L104&lt;&gt;1,"△ Who answers is blank or isn't on Stakeholders",IF($O104=1,"△ Marked answered, with nothing written",IF($Q104=1,"△ A reply is written but Answered on is blank",IF($N104=1,"△ Waiting "&amp;(Stakeholders!$AA$6-$A104)&amp;" days, past the "&amp;Stakeholders!$AA$7&amp;" days to answer",IF($F104="","○ Open","○ Answered")))))))))</f>
        <v/>
      </c>
      <c r="J104" s="20">
        <f>IF(COUNTA($A104:$D104)+COUNTA($F104:$G104)&gt;0,1,0)</f>
        <v/>
      </c>
      <c r="K104" s="20">
        <f>IF($J104=0,"",IF(COUNTIF(Stakeholders!$A$14:$A$113,$B104)&gt;0,1,0))</f>
        <v/>
      </c>
      <c r="L104" s="20">
        <f>IF($J104=0,"",IF(COUNTIF(Stakeholders!$A$14:$A$113,$D104)&gt;0,1,0))</f>
        <v/>
      </c>
      <c r="M104" s="20">
        <f>IF($J104=0,"",IF(AND(ISNUMBER($A104),$A104&lt;=Stakeholders!$AA$6,OR($F104="",AND(ISNUMBER($F104),$F104&gt;=$A104,$F104&lt;=Stakeholders!$AA$6))),1,0))</f>
        <v/>
      </c>
      <c r="N104" s="20">
        <f>IF(AND($J104=1,$M104=1,$F104="",TRIM($G104)="",Stakeholders!$AA$6&gt;$E104),1,0)</f>
        <v/>
      </c>
      <c r="O104" s="20">
        <f>IF(AND($J104=1,$M104=1,ISNUMBER($F104),TRIM($G104)=""),1,0)</f>
        <v/>
      </c>
      <c r="P104" s="20">
        <f>IF($J104=0,0,IF(OR($C104="",$K104&lt;&gt;1,$L104&lt;&gt;1,$M104&lt;&gt;1,$Q104=1),1,0))</f>
        <v/>
      </c>
      <c r="Q104" s="20">
        <f>IF(AND($J104=1,$M104=1,$F104="",TRIM($G104)&lt;&gt;""),1,0)</f>
        <v/>
      </c>
    </row>
    <row r="105" ht="18" customHeight="1">
      <c r="A105" s="12" t="n"/>
      <c r="B105" s="18" t="n"/>
      <c r="C105" s="19" t="n"/>
      <c r="D105" s="18" t="n"/>
      <c r="E105" s="15">
        <f>IF(OR($J105=0,$M105&lt;&gt;1),"",$A105+Stakeholders!$AA$7)</f>
        <v/>
      </c>
      <c r="F105" s="12" t="n"/>
      <c r="G105" s="19" t="n"/>
      <c r="H105" s="14">
        <f>IF($J105=0,"",IF($M105&lt;&gt;1,"△ A date is missing or can't be read",IF($C105="","△ Write what they asked",IF($K105&lt;&gt;1,"△ Who asked isn't a name on Stakeholders",IF($L105&lt;&gt;1,"△ Who answers is blank or isn't on Stakeholders",IF($O105=1,"△ Marked answered, with nothing written",IF($Q105=1,"△ A reply is written but Answered on is blank",IF($N105=1,"△ Waiting "&amp;(Stakeholders!$AA$6-$A105)&amp;" days, past the "&amp;Stakeholders!$AA$7&amp;" days to answer",IF($F105="","○ Open","○ Answered")))))))))</f>
        <v/>
      </c>
      <c r="J105" s="20">
        <f>IF(COUNTA($A105:$D105)+COUNTA($F105:$G105)&gt;0,1,0)</f>
        <v/>
      </c>
      <c r="K105" s="20">
        <f>IF($J105=0,"",IF(COUNTIF(Stakeholders!$A$14:$A$113,$B105)&gt;0,1,0))</f>
        <v/>
      </c>
      <c r="L105" s="20">
        <f>IF($J105=0,"",IF(COUNTIF(Stakeholders!$A$14:$A$113,$D105)&gt;0,1,0))</f>
        <v/>
      </c>
      <c r="M105" s="20">
        <f>IF($J105=0,"",IF(AND(ISNUMBER($A105),$A105&lt;=Stakeholders!$AA$6,OR($F105="",AND(ISNUMBER($F105),$F105&gt;=$A105,$F105&lt;=Stakeholders!$AA$6))),1,0))</f>
        <v/>
      </c>
      <c r="N105" s="20">
        <f>IF(AND($J105=1,$M105=1,$F105="",TRIM($G105)="",Stakeholders!$AA$6&gt;$E105),1,0)</f>
        <v/>
      </c>
      <c r="O105" s="20">
        <f>IF(AND($J105=1,$M105=1,ISNUMBER($F105),TRIM($G105)=""),1,0)</f>
        <v/>
      </c>
      <c r="P105" s="20">
        <f>IF($J105=0,0,IF(OR($C105="",$K105&lt;&gt;1,$L105&lt;&gt;1,$M105&lt;&gt;1,$Q105=1),1,0))</f>
        <v/>
      </c>
      <c r="Q105" s="20">
        <f>IF(AND($J105=1,$M105=1,$F105="",TRIM($G105)&lt;&gt;""),1,0)</f>
        <v/>
      </c>
    </row>
    <row r="106" ht="18" customHeight="1">
      <c r="A106" s="12" t="n"/>
      <c r="B106" s="18" t="n"/>
      <c r="C106" s="19" t="n"/>
      <c r="D106" s="18" t="n"/>
      <c r="E106" s="15">
        <f>IF(OR($J106=0,$M106&lt;&gt;1),"",$A106+Stakeholders!$AA$7)</f>
        <v/>
      </c>
      <c r="F106" s="12" t="n"/>
      <c r="G106" s="19" t="n"/>
      <c r="H106" s="14">
        <f>IF($J106=0,"",IF($M106&lt;&gt;1,"△ A date is missing or can't be read",IF($C106="","△ Write what they asked",IF($K106&lt;&gt;1,"△ Who asked isn't a name on Stakeholders",IF($L106&lt;&gt;1,"△ Who answers is blank or isn't on Stakeholders",IF($O106=1,"△ Marked answered, with nothing written",IF($Q106=1,"△ A reply is written but Answered on is blank",IF($N106=1,"△ Waiting "&amp;(Stakeholders!$AA$6-$A106)&amp;" days, past the "&amp;Stakeholders!$AA$7&amp;" days to answer",IF($F106="","○ Open","○ Answered")))))))))</f>
        <v/>
      </c>
      <c r="J106" s="20">
        <f>IF(COUNTA($A106:$D106)+COUNTA($F106:$G106)&gt;0,1,0)</f>
        <v/>
      </c>
      <c r="K106" s="20">
        <f>IF($J106=0,"",IF(COUNTIF(Stakeholders!$A$14:$A$113,$B106)&gt;0,1,0))</f>
        <v/>
      </c>
      <c r="L106" s="20">
        <f>IF($J106=0,"",IF(COUNTIF(Stakeholders!$A$14:$A$113,$D106)&gt;0,1,0))</f>
        <v/>
      </c>
      <c r="M106" s="20">
        <f>IF($J106=0,"",IF(AND(ISNUMBER($A106),$A106&lt;=Stakeholders!$AA$6,OR($F106="",AND(ISNUMBER($F106),$F106&gt;=$A106,$F106&lt;=Stakeholders!$AA$6))),1,0))</f>
        <v/>
      </c>
      <c r="N106" s="20">
        <f>IF(AND($J106=1,$M106=1,$F106="",TRIM($G106)="",Stakeholders!$AA$6&gt;$E106),1,0)</f>
        <v/>
      </c>
      <c r="O106" s="20">
        <f>IF(AND($J106=1,$M106=1,ISNUMBER($F106),TRIM($G106)=""),1,0)</f>
        <v/>
      </c>
      <c r="P106" s="20">
        <f>IF($J106=0,0,IF(OR($C106="",$K106&lt;&gt;1,$L106&lt;&gt;1,$M106&lt;&gt;1,$Q106=1),1,0))</f>
        <v/>
      </c>
      <c r="Q106" s="20">
        <f>IF(AND($J106=1,$M106=1,$F106="",TRIM($G106)&lt;&gt;""),1,0)</f>
        <v/>
      </c>
    </row>
    <row r="107" ht="18" customHeight="1">
      <c r="A107" s="12" t="n"/>
      <c r="B107" s="18" t="n"/>
      <c r="C107" s="19" t="n"/>
      <c r="D107" s="18" t="n"/>
      <c r="E107" s="15">
        <f>IF(OR($J107=0,$M107&lt;&gt;1),"",$A107+Stakeholders!$AA$7)</f>
        <v/>
      </c>
      <c r="F107" s="12" t="n"/>
      <c r="G107" s="19" t="n"/>
      <c r="H107" s="14">
        <f>IF($J107=0,"",IF($M107&lt;&gt;1,"△ A date is missing or can't be read",IF($C107="","△ Write what they asked",IF($K107&lt;&gt;1,"△ Who asked isn't a name on Stakeholders",IF($L107&lt;&gt;1,"△ Who answers is blank or isn't on Stakeholders",IF($O107=1,"△ Marked answered, with nothing written",IF($Q107=1,"△ A reply is written but Answered on is blank",IF($N107=1,"△ Waiting "&amp;(Stakeholders!$AA$6-$A107)&amp;" days, past the "&amp;Stakeholders!$AA$7&amp;" days to answer",IF($F107="","○ Open","○ Answered")))))))))</f>
        <v/>
      </c>
      <c r="J107" s="20">
        <f>IF(COUNTA($A107:$D107)+COUNTA($F107:$G107)&gt;0,1,0)</f>
        <v/>
      </c>
      <c r="K107" s="20">
        <f>IF($J107=0,"",IF(COUNTIF(Stakeholders!$A$14:$A$113,$B107)&gt;0,1,0))</f>
        <v/>
      </c>
      <c r="L107" s="20">
        <f>IF($J107=0,"",IF(COUNTIF(Stakeholders!$A$14:$A$113,$D107)&gt;0,1,0))</f>
        <v/>
      </c>
      <c r="M107" s="20">
        <f>IF($J107=0,"",IF(AND(ISNUMBER($A107),$A107&lt;=Stakeholders!$AA$6,OR($F107="",AND(ISNUMBER($F107),$F107&gt;=$A107,$F107&lt;=Stakeholders!$AA$6))),1,0))</f>
        <v/>
      </c>
      <c r="N107" s="20">
        <f>IF(AND($J107=1,$M107=1,$F107="",TRIM($G107)="",Stakeholders!$AA$6&gt;$E107),1,0)</f>
        <v/>
      </c>
      <c r="O107" s="20">
        <f>IF(AND($J107=1,$M107=1,ISNUMBER($F107),TRIM($G107)=""),1,0)</f>
        <v/>
      </c>
      <c r="P107" s="20">
        <f>IF($J107=0,0,IF(OR($C107="",$K107&lt;&gt;1,$L107&lt;&gt;1,$M107&lt;&gt;1,$Q107=1),1,0))</f>
        <v/>
      </c>
      <c r="Q107" s="20">
        <f>IF(AND($J107=1,$M107=1,$F107="",TRIM($G107)&lt;&gt;""),1,0)</f>
        <v/>
      </c>
    </row>
    <row r="108" ht="18" customHeight="1">
      <c r="A108" s="12" t="n"/>
      <c r="B108" s="18" t="n"/>
      <c r="C108" s="19" t="n"/>
      <c r="D108" s="18" t="n"/>
      <c r="E108" s="15">
        <f>IF(OR($J108=0,$M108&lt;&gt;1),"",$A108+Stakeholders!$AA$7)</f>
        <v/>
      </c>
      <c r="F108" s="12" t="n"/>
      <c r="G108" s="19" t="n"/>
      <c r="H108" s="14">
        <f>IF($J108=0,"",IF($M108&lt;&gt;1,"△ A date is missing or can't be read",IF($C108="","△ Write what they asked",IF($K108&lt;&gt;1,"△ Who asked isn't a name on Stakeholders",IF($L108&lt;&gt;1,"△ Who answers is blank or isn't on Stakeholders",IF($O108=1,"△ Marked answered, with nothing written",IF($Q108=1,"△ A reply is written but Answered on is blank",IF($N108=1,"△ Waiting "&amp;(Stakeholders!$AA$6-$A108)&amp;" days, past the "&amp;Stakeholders!$AA$7&amp;" days to answer",IF($F108="","○ Open","○ Answered")))))))))</f>
        <v/>
      </c>
      <c r="J108" s="20">
        <f>IF(COUNTA($A108:$D108)+COUNTA($F108:$G108)&gt;0,1,0)</f>
        <v/>
      </c>
      <c r="K108" s="20">
        <f>IF($J108=0,"",IF(COUNTIF(Stakeholders!$A$14:$A$113,$B108)&gt;0,1,0))</f>
        <v/>
      </c>
      <c r="L108" s="20">
        <f>IF($J108=0,"",IF(COUNTIF(Stakeholders!$A$14:$A$113,$D108)&gt;0,1,0))</f>
        <v/>
      </c>
      <c r="M108" s="20">
        <f>IF($J108=0,"",IF(AND(ISNUMBER($A108),$A108&lt;=Stakeholders!$AA$6,OR($F108="",AND(ISNUMBER($F108),$F108&gt;=$A108,$F108&lt;=Stakeholders!$AA$6))),1,0))</f>
        <v/>
      </c>
      <c r="N108" s="20">
        <f>IF(AND($J108=1,$M108=1,$F108="",TRIM($G108)="",Stakeholders!$AA$6&gt;$E108),1,0)</f>
        <v/>
      </c>
      <c r="O108" s="20">
        <f>IF(AND($J108=1,$M108=1,ISNUMBER($F108),TRIM($G108)=""),1,0)</f>
        <v/>
      </c>
      <c r="P108" s="20">
        <f>IF($J108=0,0,IF(OR($C108="",$K108&lt;&gt;1,$L108&lt;&gt;1,$M108&lt;&gt;1,$Q108=1),1,0))</f>
        <v/>
      </c>
      <c r="Q108" s="20">
        <f>IF(AND($J108=1,$M108=1,$F108="",TRIM($G108)&lt;&gt;""),1,0)</f>
        <v/>
      </c>
    </row>
    <row r="109" ht="18" customHeight="1">
      <c r="A109" s="12" t="n"/>
      <c r="B109" s="18" t="n"/>
      <c r="C109" s="19" t="n"/>
      <c r="D109" s="18" t="n"/>
      <c r="E109" s="15">
        <f>IF(OR($J109=0,$M109&lt;&gt;1),"",$A109+Stakeholders!$AA$7)</f>
        <v/>
      </c>
      <c r="F109" s="12" t="n"/>
      <c r="G109" s="19" t="n"/>
      <c r="H109" s="14">
        <f>IF($J109=0,"",IF($M109&lt;&gt;1,"△ A date is missing or can't be read",IF($C109="","△ Write what they asked",IF($K109&lt;&gt;1,"△ Who asked isn't a name on Stakeholders",IF($L109&lt;&gt;1,"△ Who answers is blank or isn't on Stakeholders",IF($O109=1,"△ Marked answered, with nothing written",IF($Q109=1,"△ A reply is written but Answered on is blank",IF($N109=1,"△ Waiting "&amp;(Stakeholders!$AA$6-$A109)&amp;" days, past the "&amp;Stakeholders!$AA$7&amp;" days to answer",IF($F109="","○ Open","○ Answered")))))))))</f>
        <v/>
      </c>
      <c r="J109" s="20">
        <f>IF(COUNTA($A109:$D109)+COUNTA($F109:$G109)&gt;0,1,0)</f>
        <v/>
      </c>
      <c r="K109" s="20">
        <f>IF($J109=0,"",IF(COUNTIF(Stakeholders!$A$14:$A$113,$B109)&gt;0,1,0))</f>
        <v/>
      </c>
      <c r="L109" s="20">
        <f>IF($J109=0,"",IF(COUNTIF(Stakeholders!$A$14:$A$113,$D109)&gt;0,1,0))</f>
        <v/>
      </c>
      <c r="M109" s="20">
        <f>IF($J109=0,"",IF(AND(ISNUMBER($A109),$A109&lt;=Stakeholders!$AA$6,OR($F109="",AND(ISNUMBER($F109),$F109&gt;=$A109,$F109&lt;=Stakeholders!$AA$6))),1,0))</f>
        <v/>
      </c>
      <c r="N109" s="20">
        <f>IF(AND($J109=1,$M109=1,$F109="",TRIM($G109)="",Stakeholders!$AA$6&gt;$E109),1,0)</f>
        <v/>
      </c>
      <c r="O109" s="20">
        <f>IF(AND($J109=1,$M109=1,ISNUMBER($F109),TRIM($G109)=""),1,0)</f>
        <v/>
      </c>
      <c r="P109" s="20">
        <f>IF($J109=0,0,IF(OR($C109="",$K109&lt;&gt;1,$L109&lt;&gt;1,$M109&lt;&gt;1,$Q109=1),1,0))</f>
        <v/>
      </c>
      <c r="Q109" s="20">
        <f>IF(AND($J109=1,$M109=1,$F109="",TRIM($G109)&lt;&gt;""),1,0)</f>
        <v/>
      </c>
    </row>
    <row r="110" ht="18" customHeight="1">
      <c r="A110" s="12" t="n"/>
      <c r="B110" s="18" t="n"/>
      <c r="C110" s="19" t="n"/>
      <c r="D110" s="18" t="n"/>
      <c r="E110" s="15">
        <f>IF(OR($J110=0,$M110&lt;&gt;1),"",$A110+Stakeholders!$AA$7)</f>
        <v/>
      </c>
      <c r="F110" s="12" t="n"/>
      <c r="G110" s="19" t="n"/>
      <c r="H110" s="14">
        <f>IF($J110=0,"",IF($M110&lt;&gt;1,"△ A date is missing or can't be read",IF($C110="","△ Write what they asked",IF($K110&lt;&gt;1,"△ Who asked isn't a name on Stakeholders",IF($L110&lt;&gt;1,"△ Who answers is blank or isn't on Stakeholders",IF($O110=1,"△ Marked answered, with nothing written",IF($Q110=1,"△ A reply is written but Answered on is blank",IF($N110=1,"△ Waiting "&amp;(Stakeholders!$AA$6-$A110)&amp;" days, past the "&amp;Stakeholders!$AA$7&amp;" days to answer",IF($F110="","○ Open","○ Answered")))))))))</f>
        <v/>
      </c>
      <c r="J110" s="20">
        <f>IF(COUNTA($A110:$D110)+COUNTA($F110:$G110)&gt;0,1,0)</f>
        <v/>
      </c>
      <c r="K110" s="20">
        <f>IF($J110=0,"",IF(COUNTIF(Stakeholders!$A$14:$A$113,$B110)&gt;0,1,0))</f>
        <v/>
      </c>
      <c r="L110" s="20">
        <f>IF($J110=0,"",IF(COUNTIF(Stakeholders!$A$14:$A$113,$D110)&gt;0,1,0))</f>
        <v/>
      </c>
      <c r="M110" s="20">
        <f>IF($J110=0,"",IF(AND(ISNUMBER($A110),$A110&lt;=Stakeholders!$AA$6,OR($F110="",AND(ISNUMBER($F110),$F110&gt;=$A110,$F110&lt;=Stakeholders!$AA$6))),1,0))</f>
        <v/>
      </c>
      <c r="N110" s="20">
        <f>IF(AND($J110=1,$M110=1,$F110="",TRIM($G110)="",Stakeholders!$AA$6&gt;$E110),1,0)</f>
        <v/>
      </c>
      <c r="O110" s="20">
        <f>IF(AND($J110=1,$M110=1,ISNUMBER($F110),TRIM($G110)=""),1,0)</f>
        <v/>
      </c>
      <c r="P110" s="20">
        <f>IF($J110=0,0,IF(OR($C110="",$K110&lt;&gt;1,$L110&lt;&gt;1,$M110&lt;&gt;1,$Q110=1),1,0))</f>
        <v/>
      </c>
      <c r="Q110" s="20">
        <f>IF(AND($J110=1,$M110=1,$F110="",TRIM($G110)&lt;&gt;""),1,0)</f>
        <v/>
      </c>
    </row>
    <row r="111" ht="18" customHeight="1">
      <c r="A111" s="12" t="n"/>
      <c r="B111" s="18" t="n"/>
      <c r="C111" s="19" t="n"/>
      <c r="D111" s="18" t="n"/>
      <c r="E111" s="15">
        <f>IF(OR($J111=0,$M111&lt;&gt;1),"",$A111+Stakeholders!$AA$7)</f>
        <v/>
      </c>
      <c r="F111" s="12" t="n"/>
      <c r="G111" s="19" t="n"/>
      <c r="H111" s="14">
        <f>IF($J111=0,"",IF($M111&lt;&gt;1,"△ A date is missing or can't be read",IF($C111="","△ Write what they asked",IF($K111&lt;&gt;1,"△ Who asked isn't a name on Stakeholders",IF($L111&lt;&gt;1,"△ Who answers is blank or isn't on Stakeholders",IF($O111=1,"△ Marked answered, with nothing written",IF($Q111=1,"△ A reply is written but Answered on is blank",IF($N111=1,"△ Waiting "&amp;(Stakeholders!$AA$6-$A111)&amp;" days, past the "&amp;Stakeholders!$AA$7&amp;" days to answer",IF($F111="","○ Open","○ Answered")))))))))</f>
        <v/>
      </c>
      <c r="J111" s="20">
        <f>IF(COUNTA($A111:$D111)+COUNTA($F111:$G111)&gt;0,1,0)</f>
        <v/>
      </c>
      <c r="K111" s="20">
        <f>IF($J111=0,"",IF(COUNTIF(Stakeholders!$A$14:$A$113,$B111)&gt;0,1,0))</f>
        <v/>
      </c>
      <c r="L111" s="20">
        <f>IF($J111=0,"",IF(COUNTIF(Stakeholders!$A$14:$A$113,$D111)&gt;0,1,0))</f>
        <v/>
      </c>
      <c r="M111" s="20">
        <f>IF($J111=0,"",IF(AND(ISNUMBER($A111),$A111&lt;=Stakeholders!$AA$6,OR($F111="",AND(ISNUMBER($F111),$F111&gt;=$A111,$F111&lt;=Stakeholders!$AA$6))),1,0))</f>
        <v/>
      </c>
      <c r="N111" s="20">
        <f>IF(AND($J111=1,$M111=1,$F111="",TRIM($G111)="",Stakeholders!$AA$6&gt;$E111),1,0)</f>
        <v/>
      </c>
      <c r="O111" s="20">
        <f>IF(AND($J111=1,$M111=1,ISNUMBER($F111),TRIM($G111)=""),1,0)</f>
        <v/>
      </c>
      <c r="P111" s="20">
        <f>IF($J111=0,0,IF(OR($C111="",$K111&lt;&gt;1,$L111&lt;&gt;1,$M111&lt;&gt;1,$Q111=1),1,0))</f>
        <v/>
      </c>
      <c r="Q111" s="20">
        <f>IF(AND($J111=1,$M111=1,$F111="",TRIM($G111)&lt;&gt;""),1,0)</f>
        <v/>
      </c>
    </row>
    <row r="112" ht="18" customHeight="1">
      <c r="A112" s="12" t="n"/>
      <c r="B112" s="18" t="n"/>
      <c r="C112" s="19" t="n"/>
      <c r="D112" s="18" t="n"/>
      <c r="E112" s="15">
        <f>IF(OR($J112=0,$M112&lt;&gt;1),"",$A112+Stakeholders!$AA$7)</f>
        <v/>
      </c>
      <c r="F112" s="12" t="n"/>
      <c r="G112" s="19" t="n"/>
      <c r="H112" s="14">
        <f>IF($J112=0,"",IF($M112&lt;&gt;1,"△ A date is missing or can't be read",IF($C112="","△ Write what they asked",IF($K112&lt;&gt;1,"△ Who asked isn't a name on Stakeholders",IF($L112&lt;&gt;1,"△ Who answers is blank or isn't on Stakeholders",IF($O112=1,"△ Marked answered, with nothing written",IF($Q112=1,"△ A reply is written but Answered on is blank",IF($N112=1,"△ Waiting "&amp;(Stakeholders!$AA$6-$A112)&amp;" days, past the "&amp;Stakeholders!$AA$7&amp;" days to answer",IF($F112="","○ Open","○ Answered")))))))))</f>
        <v/>
      </c>
      <c r="J112" s="20">
        <f>IF(COUNTA($A112:$D112)+COUNTA($F112:$G112)&gt;0,1,0)</f>
        <v/>
      </c>
      <c r="K112" s="20">
        <f>IF($J112=0,"",IF(COUNTIF(Stakeholders!$A$14:$A$113,$B112)&gt;0,1,0))</f>
        <v/>
      </c>
      <c r="L112" s="20">
        <f>IF($J112=0,"",IF(COUNTIF(Stakeholders!$A$14:$A$113,$D112)&gt;0,1,0))</f>
        <v/>
      </c>
      <c r="M112" s="20">
        <f>IF($J112=0,"",IF(AND(ISNUMBER($A112),$A112&lt;=Stakeholders!$AA$6,OR($F112="",AND(ISNUMBER($F112),$F112&gt;=$A112,$F112&lt;=Stakeholders!$AA$6))),1,0))</f>
        <v/>
      </c>
      <c r="N112" s="20">
        <f>IF(AND($J112=1,$M112=1,$F112="",TRIM($G112)="",Stakeholders!$AA$6&gt;$E112),1,0)</f>
        <v/>
      </c>
      <c r="O112" s="20">
        <f>IF(AND($J112=1,$M112=1,ISNUMBER($F112),TRIM($G112)=""),1,0)</f>
        <v/>
      </c>
      <c r="P112" s="20">
        <f>IF($J112=0,0,IF(OR($C112="",$K112&lt;&gt;1,$L112&lt;&gt;1,$M112&lt;&gt;1,$Q112=1),1,0))</f>
        <v/>
      </c>
      <c r="Q112" s="20">
        <f>IF(AND($J112=1,$M112=1,$F112="",TRIM($G112)&lt;&gt;""),1,0)</f>
        <v/>
      </c>
    </row>
    <row r="113" ht="18" customHeight="1">
      <c r="A113" s="12" t="n"/>
      <c r="B113" s="18" t="n"/>
      <c r="C113" s="19" t="n"/>
      <c r="D113" s="18" t="n"/>
      <c r="E113" s="15">
        <f>IF(OR($J113=0,$M113&lt;&gt;1),"",$A113+Stakeholders!$AA$7)</f>
        <v/>
      </c>
      <c r="F113" s="12" t="n"/>
      <c r="G113" s="19" t="n"/>
      <c r="H113" s="14">
        <f>IF($J113=0,"",IF($M113&lt;&gt;1,"△ A date is missing or can't be read",IF($C113="","△ Write what they asked",IF($K113&lt;&gt;1,"△ Who asked isn't a name on Stakeholders",IF($L113&lt;&gt;1,"△ Who answers is blank or isn't on Stakeholders",IF($O113=1,"△ Marked answered, with nothing written",IF($Q113=1,"△ A reply is written but Answered on is blank",IF($N113=1,"△ Waiting "&amp;(Stakeholders!$AA$6-$A113)&amp;" days, past the "&amp;Stakeholders!$AA$7&amp;" days to answer",IF($F113="","○ Open","○ Answered")))))))))</f>
        <v/>
      </c>
      <c r="J113" s="20">
        <f>IF(COUNTA($A113:$D113)+COUNTA($F113:$G113)&gt;0,1,0)</f>
        <v/>
      </c>
      <c r="K113" s="20">
        <f>IF($J113=0,"",IF(COUNTIF(Stakeholders!$A$14:$A$113,$B113)&gt;0,1,0))</f>
        <v/>
      </c>
      <c r="L113" s="20">
        <f>IF($J113=0,"",IF(COUNTIF(Stakeholders!$A$14:$A$113,$D113)&gt;0,1,0))</f>
        <v/>
      </c>
      <c r="M113" s="20">
        <f>IF($J113=0,"",IF(AND(ISNUMBER($A113),$A113&lt;=Stakeholders!$AA$6,OR($F113="",AND(ISNUMBER($F113),$F113&gt;=$A113,$F113&lt;=Stakeholders!$AA$6))),1,0))</f>
        <v/>
      </c>
      <c r="N113" s="20">
        <f>IF(AND($J113=1,$M113=1,$F113="",TRIM($G113)="",Stakeholders!$AA$6&gt;$E113),1,0)</f>
        <v/>
      </c>
      <c r="O113" s="20">
        <f>IF(AND($J113=1,$M113=1,ISNUMBER($F113),TRIM($G113)=""),1,0)</f>
        <v/>
      </c>
      <c r="P113" s="20">
        <f>IF($J113=0,0,IF(OR($C113="",$K113&lt;&gt;1,$L113&lt;&gt;1,$M113&lt;&gt;1,$Q113=1),1,0))</f>
        <v/>
      </c>
      <c r="Q113" s="20">
        <f>IF(AND($J113=1,$M113=1,$F113="",TRIM($G113)&lt;&gt;""),1,0)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A13:H113"/>
  <conditionalFormatting sqref="H14:H113">
    <cfRule type="expression" priority="1" dxfId="0" stopIfTrue="0">
      <formula>LEFT(H14,1)="△"</formula>
    </cfRule>
  </conditionalFormatting>
  <dataValidations count="4">
    <dataValidation sqref="A14:A113" showDropDown="0" showInputMessage="0" showErrorMessage="1" allowBlank="1" errorTitle="Check this entry" error="Type a date no later than the file's date: As of on Stakeholders, or today." type="custom" errorStyle="stop">
      <formula1>OR(A14="",AND(ISNUMBER(A14),A14&lt;=Stakeholders!$AA$6))</formula1>
    </dataValidation>
    <dataValidation sqref="B14:B113" showDropDown="0" showInputMessage="0" showErrorMessage="1" allowBlank="1" errorTitle="Check this entry" error="That isn't a name on Stakeholders. You can keep it, and the Row check will flag it." type="list" errorStyle="warning">
      <formula1>Stakeholders!$A$14:$A$113</formula1>
    </dataValidation>
    <dataValidation sqref="D14:D113" showDropDown="0" showInputMessage="0" showErrorMessage="1" allowBlank="1" errorTitle="Check this entry" error="That isn't a name on Stakeholders. You can keep it, and the Row check will flag it." type="list" errorStyle="warning">
      <formula1>Stakeholders!$A$14:$A$113</formula1>
    </dataValidation>
    <dataValidation sqref="F14:F113" showDropDown="0" showInputMessage="0" showErrorMessage="1" allowBlank="1" errorTitle="Check this entry" error="Type a date on or after Raised on, and no later than the file's date." type="custom" errorStyle="stop">
      <formula1>OR(F14="",AND(ISNUMBER(F14),F14&gt;=A14,F14&lt;=Stakeholders!$AA$6))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tabSelected="0"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70" customWidth="1" min="3" max="3"/>
    <col width="74" customWidth="1" min="4" max="4"/>
  </cols>
  <sheetData>
    <row r="1" ht="36" customHeight="1">
      <c r="B1" s="1" t="inlineStr">
        <is>
          <t>Checks</t>
        </is>
      </c>
    </row>
    <row r="2" ht="16" customHeight="1">
      <c r="A2" s="7">
        <f>Stakeholders!$A$2&amp;""</f>
        <v/>
      </c>
    </row>
    <row r="3" ht="18" customHeight="1"/>
    <row r="4" ht="6" customHeight="1"/>
    <row r="5">
      <c r="B5" s="22">
        <f>IF(SUM(Stakeholders!$L$14:$L$113)+SUM(Communication!$K$14:$K$73)+SUM(Asks!$J$14:$J$113)=0,"Nothing typed yet.",IF(COUNTIF($C$7:$C$12,"△*")=0,"All six checks clear.",COUNTIF($C$7:$C$12,"△*")&amp;" of 6 checks failing."))</f>
        <v/>
      </c>
    </row>
    <row r="6">
      <c r="A6" s="16" t="inlineStr">
        <is>
          <t>#</t>
        </is>
      </c>
      <c r="B6" s="16" t="inlineStr">
        <is>
          <t>Check</t>
        </is>
      </c>
      <c r="C6" s="17" t="inlineStr">
        <is>
          <t>Result</t>
        </is>
      </c>
      <c r="D6" s="16" t="inlineStr">
        <is>
          <t>What to do</t>
        </is>
      </c>
    </row>
    <row r="7" ht="30" customHeight="1">
      <c r="A7" s="23" t="n">
        <v>1</v>
      </c>
      <c r="B7" s="2" t="inlineStr">
        <is>
          <t>A stakeholder nobody on our side talks to</t>
        </is>
      </c>
      <c r="C7" s="24">
        <f>IF(SUM(Stakeholders!$R$14:$R$113)=0,"○ Clear","△ "&amp;SUM(Stakeholders!$R$14:$R$113)&amp;IF(SUM(Stakeholders!$R$14:$R$113)=1," stakeholder"," stakeholders")&amp;" nobody on our side talks to"&amp;", first: "&amp;INDEX(Stakeholders!$A$14:$A$113,MATCH(1,Stakeholders!$R$14:$R$113,0)))</f>
        <v/>
      </c>
      <c r="D7" s="25" t="inlineStr">
        <is>
          <t>Name the person on our side who talks to each of them in Our contact. The Owner and anyone On the team don't need one.</t>
        </is>
      </c>
    </row>
    <row r="8" ht="30" customHeight="1">
      <c r="A8" s="23" t="n">
        <v>2</v>
      </c>
      <c r="B8" s="2" t="inlineStr">
        <is>
          <t>A stakeholder with no message within 90 days</t>
        </is>
      </c>
      <c r="C8" s="24">
        <f>IF(SUM(Stakeholders!$Q$14:$Q$113)=0,"○ Clear","△ "&amp;SUM(Stakeholders!$Q$14:$Q$113)&amp;IF(SUM(Stakeholders!$Q$14:$Q$113)=1," stakeholder"," stakeholders")&amp;" with no message within 90 days"&amp;", first: "&amp;INDEX(Stakeholders!$A$14:$A$113,MATCH(1,Stakeholders!$Q$14:$Q$113,0)))</f>
        <v/>
      </c>
      <c r="D8" s="25" t="inlineStr">
        <is>
          <t>Add a line on Communication to them by name, or to Everyone: and their role.</t>
        </is>
      </c>
    </row>
    <row r="9" ht="30" customHeight="1">
      <c r="A9" s="23" t="n">
        <v>3</v>
      </c>
      <c r="B9" s="2" t="inlineStr">
        <is>
          <t>A late message</t>
        </is>
      </c>
      <c r="C9" s="24">
        <f>IF(SUM(Communication!$Q$14:$Q$73)=0,"○ Clear","△ "&amp;SUM(Communication!$Q$14:$Q$73)&amp;IF(SUM(Communication!$Q$14:$Q$73)=1," late message"," late messages")&amp;", first: "&amp;INDEX(Communication!$A$14:$A$73,MATCH(1,Communication!$Q$14:$Q$73,0)))</f>
        <v/>
      </c>
      <c r="D9" s="25" t="inlineStr">
        <is>
          <t>Send it, then type the day in Last sent.</t>
        </is>
      </c>
    </row>
    <row r="10" ht="30" customHeight="1">
      <c r="A10" s="23" t="n">
        <v>4</v>
      </c>
      <c r="B10" s="2" t="inlineStr">
        <is>
          <t>An ask left without a reply</t>
        </is>
      </c>
      <c r="C10" s="24">
        <f>IF(SUM(Asks!$N$14:$N$113)+SUM(Asks!$O$14:$O$113)=0,"○ Clear","△ "&amp;SUM(Asks!$N$14:$N$113)&amp;IF(SUM(Asks!$N$14:$N$113)=1," ask"," asks")&amp;" past due with no reply, "&amp;SUM(Asks!$O$14:$O$113)&amp;" marked answered with nothing written")</f>
        <v/>
      </c>
      <c r="D10" s="25" t="inlineStr">
        <is>
          <t>Reply, then type Answered on and what you told them. Write the reply itself, not only the date.</t>
        </is>
      </c>
    </row>
    <row r="11" ht="44" customHeight="1">
      <c r="A11" s="23" t="n">
        <v>5</v>
      </c>
      <c r="B11" s="2" t="inlineStr">
        <is>
          <t>A role the project needs that nobody holds</t>
        </is>
      </c>
      <c r="C11" s="24">
        <f>IF(SUM(Stakeholders!$L$14:$L$113)=0,"○ Clear",IF(AND(Stakeholders!$AA$8,Stakeholders!$AA$9,OR(NOT(Stakeholders!$AA$10),Stakeholders!$AA$12),Stakeholders!$AA$11),"○ Clear","△ Missing: "&amp;MID(IF(Stakeholders!$AA$8,"","; a Sponsor")&amp;IF(Stakeholders!$AA$9,"","; an Owner")&amp;IF(OR(NOT(Stakeholders!$AA$10),Stakeholders!$AA$12),"","; someone who takes it over")&amp;IF(Stakeholders!$AA$11,"","; the Owner the Register names"),3,200)))</f>
        <v/>
      </c>
      <c r="D11" s="25" t="inlineStr">
        <is>
          <t>Add a row for each missing role. The Sponsor is the program's, as the Register has it; outside a program, whoever can stop the work. If the program has none, raise it there.</t>
        </is>
      </c>
    </row>
    <row r="12" ht="30" customHeight="1">
      <c r="A12" s="23" t="n">
        <v>6</v>
      </c>
      <c r="B12" s="2" t="inlineStr">
        <is>
          <t>A row the file can't read</t>
        </is>
      </c>
      <c r="C12" s="24">
        <f>IF((SUM(Stakeholders!$S$14:$S$113)+SUM(Communication!$W$14:$W$73)+SUM(Asks!$P$14:$P$113))=0,"○ Clear","△ "&amp;(SUM(Stakeholders!$S$14:$S$113)+SUM(Communication!$W$14:$W$73)+SUM(Asks!$P$14:$P$113))&amp;IF((SUM(Stakeholders!$S$14:$S$113)+SUM(Communication!$W$14:$W$73)+SUM(Asks!$P$14:$P$113))=1," row the file can't read"," rows the file can't read"))</f>
        <v/>
      </c>
      <c r="D12" s="25" t="inlineStr">
        <is>
          <t>On each tab, filter Row check or Line check on △ and fix what it says.</t>
        </is>
      </c>
    </row>
    <row r="13" ht="18" customHeight="1">
      <c r="A13" s="8" t="inlineStr">
        <is>
          <t>ROWS USED</t>
        </is>
      </c>
      <c r="B13" s="8" t="n"/>
      <c r="C13" s="8" t="n"/>
      <c r="D13" s="8" t="n"/>
    </row>
    <row r="14" ht="18" customHeight="1">
      <c r="A14" s="7" t="inlineStr">
        <is>
          <t>Stakeholders</t>
        </is>
      </c>
      <c r="B14" s="14">
        <f>SUM(Stakeholders!$L$14:$L$113)&amp;" of 100 rows used"</f>
        <v/>
      </c>
    </row>
    <row r="15" ht="18" customHeight="1">
      <c r="A15" s="7" t="inlineStr">
        <is>
          <t>Communication</t>
        </is>
      </c>
      <c r="B15" s="14">
        <f>SUM(Communication!$K$14:$K$73)&amp;" of 60 lines used"</f>
        <v/>
      </c>
    </row>
    <row r="16" ht="18" customHeight="1">
      <c r="A16" s="7" t="inlineStr">
        <is>
          <t>Asks</t>
        </is>
      </c>
      <c r="B16" s="14">
        <f>SUM(Asks!$J$14:$J$113)&amp;" of 100 rows used"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conditionalFormatting sqref="B5">
    <cfRule type="expression" priority="1" dxfId="0" stopIfTrue="0">
      <formula>ISNUMBER(SEARCH("of 6 checks failing.",B5))</formula>
    </cfRule>
  </conditionalFormatting>
  <conditionalFormatting sqref="C7:C12">
    <cfRule type="expression" priority="2" dxfId="0" stopIfTrue="0">
      <formula>LEFT(C7,1)="△"</formula>
    </cfRule>
  </conditionalFormatting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2026-10-24T08:49:10Z</dcterms:created>
  <dcterms:modified xmlns:dcterms="http://purl.org/dc/terms/" xmlns:xsi="http://www.w3.org/2001/XMLSchema-instance" xsi:type="dcterms:W3CDTF">2026-10-24T08:49:12Z</dcterms:modified>
</cp:coreProperties>
</file>